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3740"/>
  </bookViews>
  <sheets>
    <sheet name="PLANILHA ORÇAMENTÁRIA" sheetId="1" r:id="rId1"/>
    <sheet name="Memória de Cálculo" sheetId="3" r:id="rId2"/>
    <sheet name="Memorial Descritivo" sheetId="7" r:id="rId3"/>
    <sheet name="Cronograma" sheetId="6" r:id="rId4"/>
    <sheet name="BDI" sheetId="8" r:id="rId5"/>
    <sheet name="COMP1" sheetId="9" r:id="rId6"/>
    <sheet name="COMP2" sheetId="10" r:id="rId7"/>
  </sheets>
  <externalReferences>
    <externalReference r:id="rId8"/>
    <externalReference r:id="rId9"/>
    <externalReference r:id="rId10"/>
  </externalReferences>
  <definedNames>
    <definedName name="_xlnm._FilterDatabase" localSheetId="1" hidden="1">'Memória de Cálculo'!#REF!</definedName>
    <definedName name="_xlnm._FilterDatabase" localSheetId="2" hidden="1">'Memorial Descritivo'!#REF!</definedName>
    <definedName name="_xlnm._FilterDatabase" localSheetId="0" hidden="1">'PLANILHA ORÇAMENTÁRIA'!#REF!</definedName>
    <definedName name="_xlnm.Print_Area" localSheetId="3">Cronograma!$A$1:$J$20</definedName>
    <definedName name="_xlnm.Print_Area" localSheetId="1">'Memória de Cálculo'!$A$1:$H$27</definedName>
    <definedName name="_xlnm.Print_Area" localSheetId="2">'Memorial Descritivo'!$A$1:$H$27</definedName>
    <definedName name="_xlnm.Print_Area" localSheetId="0">'PLANILHA ORÇAMENTÁRIA'!$A$1:$L$31</definedName>
    <definedName name="DESONERACAO" hidden="1">IF(OR(Import.Desoneracao="DESONERADO",Import.Desoneracao="SIM"),"SIM","NÃO")</definedName>
    <definedName name="Import.Desoneracao" hidden="1">OFFSET([1]DADOS!$G$18,0,-1)</definedName>
    <definedName name="ORÇAMENTO.BancoRef" hidden="1">'PLANILHA ORÇAMENTÁRIA'!$F$8</definedName>
    <definedName name="REFERENCIA.Descricao" hidden="1">IF(ISNUMBER('PLANILHA ORÇAMENTÁRIA'!$AF1),OFFSET(INDIRECT(ORÇAMENTO.BancoRef),'PLANILHA ORÇAMENTÁRIA'!$AF1-1,3,1),'PLANILHA ORÇAMENTÁRIA'!$AF1)</definedName>
    <definedName name="REFERENCIA.Unidade" hidden="1">IF(ISNUMBER('PLANILHA ORÇAMENTÁRIA'!$AF1),OFFSET(INDIRECT(ORÇAMENTO.BancoRef),'PLANILHA ORÇAMENTÁRIA'!$AF1-1,4,1),"-")</definedName>
    <definedName name="serviço">'PLANILHA ORÇAMENTÁRIA'!$K$11:$K$26</definedName>
    <definedName name="teste">'PLANILHA ORÇAMENTÁRIA'!$M$11:$N$14</definedName>
    <definedName name="_xlnm.Print_Titles" localSheetId="1">'Memória de Cálculo'!$1:$8</definedName>
    <definedName name="_xlnm.Print_Titles" localSheetId="2">'Memorial Descritivo'!$1:$8</definedName>
    <definedName name="_xlnm.Print_Titles" localSheetId="0">'PLANILHA ORÇAMENTÁRIA'!$1:$9</definedName>
  </definedNames>
  <calcPr calcId="145621"/>
</workbook>
</file>

<file path=xl/calcChain.xml><?xml version="1.0" encoding="utf-8"?>
<calcChain xmlns="http://schemas.openxmlformats.org/spreadsheetml/2006/main">
  <c r="H35" i="8" l="1"/>
  <c r="E29" i="8"/>
  <c r="A16" i="8"/>
  <c r="A15" i="8"/>
  <c r="A14" i="8"/>
  <c r="A13" i="8"/>
  <c r="A12" i="8"/>
  <c r="E15" i="9" l="1"/>
  <c r="D15" i="9"/>
  <c r="E14" i="9"/>
  <c r="D14" i="9"/>
  <c r="E13" i="9"/>
  <c r="D13" i="9"/>
  <c r="E12" i="9"/>
  <c r="D12" i="9"/>
  <c r="H11" i="6" l="1"/>
  <c r="K5" i="7" l="1"/>
  <c r="J5" i="7"/>
  <c r="K5" i="3"/>
  <c r="J5" i="3"/>
  <c r="J18" i="1"/>
  <c r="J14" i="1"/>
  <c r="J15" i="1"/>
  <c r="J23" i="1" l="1"/>
  <c r="J24" i="1"/>
  <c r="J22" i="1" l="1"/>
  <c r="J26" i="1"/>
  <c r="J25" i="1" s="1"/>
  <c r="T117" i="7" l="1"/>
  <c r="T119" i="3" l="1"/>
  <c r="B8" i="6" l="1"/>
  <c r="J20" i="1" l="1"/>
  <c r="J12" i="1" l="1"/>
  <c r="J13" i="1" l="1"/>
  <c r="J11" i="1" s="1"/>
  <c r="J19" i="1"/>
  <c r="J17" i="1" l="1"/>
  <c r="K5" i="1"/>
  <c r="J5" i="1" l="1"/>
  <c r="I15" i="1" l="1"/>
  <c r="K15" i="1" s="1"/>
  <c r="I14" i="1"/>
  <c r="K14" i="1" s="1"/>
  <c r="I24" i="1"/>
  <c r="K24" i="1" s="1"/>
  <c r="I23" i="1"/>
  <c r="K23" i="1" s="1"/>
  <c r="I26" i="1"/>
  <c r="I20" i="1"/>
  <c r="K20" i="1" s="1"/>
  <c r="I12" i="1"/>
  <c r="K12" i="1" s="1"/>
  <c r="I19" i="1"/>
  <c r="K19" i="1" s="1"/>
  <c r="I18" i="1"/>
  <c r="K18" i="1" s="1"/>
  <c r="I13" i="1"/>
  <c r="K13" i="1" s="1"/>
  <c r="K26" i="1" l="1"/>
  <c r="K25" i="1" s="1"/>
  <c r="K11" i="1"/>
  <c r="K22" i="1"/>
  <c r="K17" i="1"/>
  <c r="J13" i="6" s="1"/>
  <c r="J11" i="6" l="1"/>
  <c r="K31" i="1"/>
  <c r="G19" i="6"/>
  <c r="I17" i="6"/>
  <c r="J17" i="6"/>
  <c r="H17" i="6"/>
  <c r="H15" i="6"/>
  <c r="J15" i="6"/>
  <c r="J19" i="6" s="1"/>
  <c r="I15" i="6"/>
  <c r="H13" i="6"/>
  <c r="I13" i="6"/>
  <c r="I19" i="6" l="1"/>
  <c r="I11" i="6"/>
  <c r="H19" i="6"/>
  <c r="K8" i="1"/>
  <c r="L24" i="1" l="1"/>
  <c r="L18" i="1"/>
  <c r="L15" i="1"/>
  <c r="L14" i="1"/>
  <c r="L12" i="1"/>
  <c r="L23" i="1"/>
  <c r="L19" i="1"/>
  <c r="L13" i="1"/>
  <c r="L20" i="1"/>
  <c r="L26" i="1"/>
  <c r="L25" i="1" s="1"/>
  <c r="L22" i="1" l="1"/>
  <c r="L11" i="1"/>
  <c r="L17" i="1"/>
  <c r="L31" i="1" l="1"/>
</calcChain>
</file>

<file path=xl/sharedStrings.xml><?xml version="1.0" encoding="utf-8"?>
<sst xmlns="http://schemas.openxmlformats.org/spreadsheetml/2006/main" count="355" uniqueCount="154">
  <si>
    <t>ITEM</t>
  </si>
  <si>
    <t>CÓDIGO</t>
  </si>
  <si>
    <t>FONTE</t>
  </si>
  <si>
    <t>DESCRIÇÃO DOS SERVIÇOS</t>
  </si>
  <si>
    <t>UNID.</t>
  </si>
  <si>
    <t>1.1</t>
  </si>
  <si>
    <t>2.1</t>
  </si>
  <si>
    <t>SINAPI</t>
  </si>
  <si>
    <t>2.2</t>
  </si>
  <si>
    <t>PR. UNIT.(R$) sem bdi</t>
  </si>
  <si>
    <t xml:space="preserve">VALOR C/ BDI </t>
  </si>
  <si>
    <t>VALOR S/ BDI</t>
  </si>
  <si>
    <t>M2</t>
  </si>
  <si>
    <t>M3</t>
  </si>
  <si>
    <t>VALOR TOTAL</t>
  </si>
  <si>
    <t>M</t>
  </si>
  <si>
    <t>SERVIÇOS PRELIMINARES</t>
  </si>
  <si>
    <t>MOVIMENTO DE TERRA</t>
  </si>
  <si>
    <t>3.1</t>
  </si>
  <si>
    <t>3.2</t>
  </si>
  <si>
    <t>4.1</t>
  </si>
  <si>
    <t>QUANTID.</t>
  </si>
  <si>
    <t>BDI =</t>
  </si>
  <si>
    <t>2.3</t>
  </si>
  <si>
    <t>1.2</t>
  </si>
  <si>
    <t>PREFEITURA MUNICIPAL DE SANTO ANTONIO DE PÁDUA</t>
  </si>
  <si>
    <t>MEMÓRIA DE CÁLCULO</t>
  </si>
  <si>
    <t>ESPECIFICAÇÃO DOS SERVIÇOS</t>
  </si>
  <si>
    <t>VALOR</t>
  </si>
  <si>
    <t>ETAPAS DE EXECUÇÃO DOS SERVIÇOS</t>
  </si>
  <si>
    <t>1 º MÊS</t>
  </si>
  <si>
    <t>VALOR TOTAL DOS SERVIÇOS</t>
  </si>
  <si>
    <t>MEMORIAL DESCRITIVO</t>
  </si>
  <si>
    <t>2 º MÊS</t>
  </si>
  <si>
    <t>3 º MÊS</t>
  </si>
  <si>
    <t>%</t>
  </si>
  <si>
    <t>PR. UNIT.(R$)
com bdi</t>
  </si>
  <si>
    <t xml:space="preserve">VALOR TOTAL </t>
  </si>
  <si>
    <t>VALOR TOTAL DO ORÇAMENTO:</t>
  </si>
  <si>
    <t>EXECUÇÃO DE DEPÓSITO EM CANTEIRO DE OBRA EM CHAPA DE MADEIRA COMPENSADA, NÃO INCLUSO MOBILIÁRIO. AF_04/2016</t>
  </si>
  <si>
    <t>1.3</t>
  </si>
  <si>
    <t>1.4</t>
  </si>
  <si>
    <t>EXECUÇÃO DE SANITÁRIO E VESTIÁRIO EM CANTEIRO DE OBRA EM CHAPA DE MADEIRA COMPENSADA, NÃO INCLUSO MOBILIÁRIO. AF_02/2016</t>
  </si>
  <si>
    <t>LOCAÇÃO DE PAVIMENTAÇÃO. AF_10/2018</t>
  </si>
  <si>
    <t>ESCAVAÇÃO HORIZONTAL EM SOLO DE 1A CATEGORIA COM TRATOR DE ESTEIRAS (170HP/LÂMINA: 5,20M3). AF_07/2020</t>
  </si>
  <si>
    <t>CARGA, MANOBRA E DESCARGA DE SOLOS E MATERIAIS GRANULARES EM CAMINHÃO BASCULANTE 6 M³ - CARGA COM PÁ CARREGADEIRA (CAÇAMBA DE 1,7 A 2,8 M³ /
128 HP) E DESCARGA LIVRE (UNIDADE: M3). AF_07/2020</t>
  </si>
  <si>
    <t>TRANSPORTE COM CAMINHÃO BASCULANTE DE 6 M³, EM VIA URBANA EM LEITO NATURAL (UNIDADE: M3XKM). AF_07/2020</t>
  </si>
  <si>
    <t>M3XKM</t>
  </si>
  <si>
    <t>ESTRUTURA E PAVIMENTAÇÃO DE PISTA DE ROLAMENTO</t>
  </si>
  <si>
    <t>EXECUÇÃO DE PAVIMENTO EM PARALELEPÍPEDOS, REJUNTAMENTO COM PÓ DE PEDRA. AF_05/2020</t>
  </si>
  <si>
    <t>ASSENTAMENTO DE MEIO-FIO</t>
  </si>
  <si>
    <t>ASSENTAMENTO DE GUIA (MEIO-FIO) EM TRECHO RETO, CONFECCIONADA EM CONCRETO PRÉ-FABRICADO, DIMENSÕES 100X15X13X30 CM (COMPRIMENTO X BASE INFERIOR X BASE SUPERIOR X ALTURA), PARA VIAS URBANAS (USO VIÁRIO). AF_06/2
016</t>
  </si>
  <si>
    <t>COMP 01</t>
  </si>
  <si>
    <t xml:space="preserve">PLACA DE OBRA </t>
  </si>
  <si>
    <t>EXECUÇÃO E COMPACTAÇÃO DE BASE  PARA PAVIMENTAÇÃO DE PISTA DE ROLAMENTO COM BICA CORRIDA</t>
  </si>
  <si>
    <t>PAVIMENTAÇÃO EM PARALELEPÍPEDOS</t>
  </si>
  <si>
    <t>EMPREENDIMENTO: PAVIMENTAÇÃO DE RUAS EM PARALELEPÍPEDOS GRANÍTICOS</t>
  </si>
  <si>
    <t>A placa de identificação do empreendimento deverá ser colocada em local designado pela fiscalização e deverá constar todas as informações do contrato.</t>
  </si>
  <si>
    <t>Barracão em madeira para depósito de ferramentas.</t>
  </si>
  <si>
    <t>Barracão em madeira para trocas de roupas e assentamento de banheiro provisório anexo ao Barracão de materiais.</t>
  </si>
  <si>
    <t xml:space="preserve">Perímetro da Rua Virgínia Roberto Camacho </t>
  </si>
  <si>
    <t>Remoção de 0,3 metros de terra para adequar a subbase para o recebimento da pavimentação, abastecimento e desabastecimento em 500 metros.</t>
  </si>
  <si>
    <t>Remoção de 0,3 metros de terra para adequar a subbase para o recebimento da pavimentação.</t>
  </si>
  <si>
    <t>COMP1</t>
  </si>
  <si>
    <t>COMP3</t>
  </si>
  <si>
    <t>1,25 X 1,50 = 2,50 M²</t>
  </si>
  <si>
    <t>2,00 X 4,00 = 8,00 M²</t>
  </si>
  <si>
    <t>2,00 X 2,00= 4,00 M²</t>
  </si>
  <si>
    <t>82M</t>
  </si>
  <si>
    <t>82 X7,00 X0,30 = 172 M³</t>
  </si>
  <si>
    <t>172 M³ / 6,00 M³= 28,,0 VIAGENS C/ CAMINHÃO CAÇAMBA</t>
  </si>
  <si>
    <t>172M³ X 2,00 KM =  344M³</t>
  </si>
  <si>
    <t>82 X 7,00 X 0,10 = 57,10M³</t>
  </si>
  <si>
    <t>82+82=164M</t>
  </si>
  <si>
    <t>82 metros de percurso vezes 6 metros de largura com 0,2 metros de base.</t>
  </si>
  <si>
    <t>82 metros de percurso vezes 6 metros de largura.</t>
  </si>
  <si>
    <t>82 metros de mão e 82 metros de contra-mão.</t>
  </si>
  <si>
    <t xml:space="preserve">TABELA/DATA BASE: SINAPI 09/2023 - DESONERADO </t>
  </si>
  <si>
    <t xml:space="preserve"> Prazo da Obra :</t>
  </si>
  <si>
    <t>3 MESES</t>
  </si>
  <si>
    <t>B D I - Benefício e Despesas Indiretas</t>
  </si>
  <si>
    <r>
      <t xml:space="preserve">B.D.I      </t>
    </r>
    <r>
      <rPr>
        <b/>
        <sz val="8"/>
        <rFont val="Arial"/>
        <family val="2"/>
      </rPr>
      <t xml:space="preserve">     </t>
    </r>
    <r>
      <rPr>
        <b/>
        <sz val="8"/>
        <rFont val="Wingdings"/>
        <charset val="2"/>
      </rPr>
      <t>è</t>
    </r>
  </si>
  <si>
    <t>Composição 1</t>
  </si>
  <si>
    <t>PR. UNIT.(R$)</t>
  </si>
  <si>
    <t>PR. Total (R$)</t>
  </si>
  <si>
    <t>SINAP</t>
  </si>
  <si>
    <t>1.5</t>
  </si>
  <si>
    <t>CARPINTEIRO DE FORMAS COM ENCARGOS COMPLEMENTARES</t>
  </si>
  <si>
    <t>H</t>
  </si>
  <si>
    <t>1.6</t>
  </si>
  <si>
    <t>SERVENTE COM ENCARGOS COMPLEMENTARES</t>
  </si>
  <si>
    <t>1.7</t>
  </si>
  <si>
    <t>CONCRETO MAGRO PARA LASTRO, TRAÇO 1:4,5:4,5 (EM MASSA SECA DE CIMENTO/ AREIA MÉDIA/ BRITA 1) - PREPARO MECÂNICO COM BETONEIRA 600 L. AF_05/2021</t>
  </si>
  <si>
    <t>M³</t>
  </si>
  <si>
    <t>EMPREENDIMENTO: CONSTRUÇÃO DE PAVIMENTAÇÃO DE RUA EM PARALELEPÍPEDOS GRANÍTICOS</t>
  </si>
  <si>
    <t>COMPOSIÇÃO 1</t>
  </si>
  <si>
    <t xml:space="preserve">TABELA/DATA BASE: SINAPI 09/2023 -  DESONERADO </t>
  </si>
  <si>
    <t>ROLO COMPACTADOR VIBRATÓRIO DE UM CILINDRO AÇO LISO, POTÊNCIA 80 HP, PESO OPERACIONAL MÁXIMO 8,1 T, IMPACTO DINÂMICO 16,15 / 9,5 T, LARGURA DE TRABALHO 1,68 M - CHP DIURNO. AF_06/2014</t>
  </si>
  <si>
    <t>CHP</t>
  </si>
  <si>
    <t>ROLO COMPACTADOR VIBRATÓRIO DE UM CILINDRO AÇO LISO, POTÊNCIA 80 HP, PESO OPERACIONAL MÁXIMO 8,1 T, IMPACTO DINÂMICO 16,15 / 9,5 T, LARGURA DE TRABALHO 1,68 M - CHI DIURNO. AF_06/2014</t>
  </si>
  <si>
    <t>CHI</t>
  </si>
  <si>
    <t>CAMINHÃO PIPA 10.000 L TRUCADO, PESO BRUTO TOTAL 23.000 KG, CARGA ÚTIL MÁXIMA 15.935 KG, DISTÂNCIA ENTRE EIXOS 4,8 M, POTÊNCIA 230 CV, INCLUSIVE TANQUE DE AÇO PARA TRANSPORTE DE ÁGUA - CHP DIURNO. AF_06/2014</t>
  </si>
  <si>
    <t>CAMINHÃO PIPA 10.000 L TRUCADO, PESO BRUTO TOTAL 23.000 KG, CARGA ÚTIL MÁXIMA 15.935 KG, DISTÂNCIA ENTRE EIXOS 4,8 M, POTÊNCIA 230 CV, INCLUSIVE TANQUE DE AÇO PARA TRANSPORTE DE ÁGUA - CHI DIURNO. AF_06/2014</t>
  </si>
  <si>
    <t>MOTONIVELADORA POTÊNCIA BÁSICA LÍQUIDA (PRIMEIRA MARCHA) 125 HP, PESO BRUTO 13032 KG, LARGURA DA LÂMINA DE 3,7 M - CHP DIURNO. AF_06/2014</t>
  </si>
  <si>
    <t>MOTONIVELADORA POTÊNCIA BÁSICA LÍQUIDA (PRIMEIRA MARCHA) 125 HP, PESO BRUTO 13032 KG, LARGURA DA LÂMINA DE 3,7 M - CHI DIURNO. AF_06/2014</t>
  </si>
  <si>
    <t>1.8</t>
  </si>
  <si>
    <t>PEDRA BRITADA N. 1 (9,5 a 19 MM) POSTO PEDREIRA/FORNECEDOR, SEM FRETE</t>
  </si>
  <si>
    <t>COMP 02</t>
  </si>
  <si>
    <t>Os valores de BDI foram calculados com o emprego da fórmula:</t>
  </si>
  <si>
    <t xml:space="preserve"> - 1</t>
  </si>
  <si>
    <t>(1-CP-ISS-CRPB)</t>
  </si>
  <si>
    <t>COMPOSIÇÃO   DO   B.D.I</t>
  </si>
  <si>
    <t>Itens</t>
  </si>
  <si>
    <t>Siglas</t>
  </si>
  <si>
    <t>% Adotado</t>
  </si>
  <si>
    <t>AC</t>
  </si>
  <si>
    <t>SG</t>
  </si>
  <si>
    <t>R</t>
  </si>
  <si>
    <t>DF</t>
  </si>
  <si>
    <t>L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</si>
  <si>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</si>
  <si>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</si>
  <si>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</si>
  <si>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</si>
  <si>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</si>
  <si>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</si>
  <si>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SEM desoneração (Fórmula Acórdão TCU)</t>
  </si>
  <si>
    <t>BDI PAD</t>
  </si>
  <si>
    <t>BDI COM desoneração</t>
  </si>
  <si>
    <t>BDI DES</t>
  </si>
  <si>
    <t>Situação</t>
  </si>
  <si>
    <t>1º Quartil</t>
  </si>
  <si>
    <t>Médio</t>
  </si>
  <si>
    <t>3º Quartil</t>
  </si>
  <si>
    <t>-</t>
  </si>
  <si>
    <t>OK</t>
  </si>
  <si>
    <t>Declaro para os devidos fins que o regime de Contribuição Previdenciária sobre a Receita Bruta adotado para elaboração do orçamento foi sem Desoneração e que esta é a alternativa mais adequada para a Administração Pública.</t>
  </si>
  <si>
    <t>Declaro para os devidos fins que, conforme legislação tributária municipal, a base de cálculo deste tipo de obra corresponde à 100% com a respectiva alíquota de 2%</t>
  </si>
  <si>
    <t>Seguro</t>
  </si>
  <si>
    <t>S</t>
  </si>
  <si>
    <t>Garantia</t>
  </si>
  <si>
    <t>G</t>
  </si>
  <si>
    <t xml:space="preserve">OBJETO : CONSTRUÇÃO DE PAVIMENTAÇÃO DE RUA EM PARALELEPÍPEDOS NO DISTRITO DE SANTA CRUZ </t>
  </si>
  <si>
    <t>LOCAL: RUA PROJETADA -  DISTRITO DE SANTA CRUZ - PRÓXIMA A CABINE POLICIAL</t>
  </si>
  <si>
    <t>LOCAL: RUA PROJETADA -  DISTRITO DE SANTA CRUZ -- PRÓXIMA A CABINE POLICIAL</t>
  </si>
  <si>
    <t>LOCAL: RUA PROJETADA -  DISTRITO DE SANTA CRUZ   - PRÓXIMA A CABINE POLICIAL</t>
  </si>
  <si>
    <t>LOCAL: RUA PROJETADA -  DISTRITO DE SANTA CRUZ  - PRÓXIMA A CABINE POLICIAL</t>
  </si>
  <si>
    <t>COMPOSIÇÃO 2</t>
  </si>
  <si>
    <t>78,47 X 7,00 = 549,31 M³</t>
  </si>
  <si>
    <t>APÊNDICE AO MODELO DE PROPOSTA DE PREÇOS - PLANILHA ORÇAMENTÁRIA</t>
  </si>
  <si>
    <t>APÊNDICE AO MODELO DE PROPOSTA DE PREÇOS - MEMÓRIA DE CÁLCULO</t>
  </si>
  <si>
    <t>APÊNDICE AO MODELO DE PROPOSTA DE PREÇOS - MEMORIAL DESCRITIVO</t>
  </si>
  <si>
    <t>APÊNDICE AO MODELO DE PROPOSTA DE PREÇOS - CRONOGRAMA</t>
  </si>
  <si>
    <t>APÊNDICE AO MODELO DE PROPOSTA DE PREÇOS - B.D.I.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</si>
</sst>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&quot;R$&quot;#,##0.00"/>
    <numFmt numFmtId="169" formatCode="#,##0.0000"/>
    <numFmt numFmtId="170" formatCode="&quot;R$&quot;\ #,##0.00"/>
  </numFmts>
  <fonts count="34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1"/>
    </font>
    <font>
      <sz val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8"/>
      <name val="Arial"/>
      <family val="2"/>
    </font>
    <font>
      <b/>
      <sz val="10"/>
      <color indexed="12"/>
      <name val="Arial"/>
      <family val="2"/>
    </font>
    <font>
      <b/>
      <sz val="8"/>
      <name val="Wingdings"/>
      <charset val="2"/>
    </font>
    <font>
      <sz val="12"/>
      <color rgb="FF000000"/>
      <name val="Arial"/>
      <family val="2"/>
    </font>
    <font>
      <sz val="8"/>
      <color theme="1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b/>
      <sz val="8"/>
      <color indexed="17"/>
      <name val="Arial"/>
      <family val="2"/>
    </font>
    <font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4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">
    <xf numFmtId="0" fontId="0" fillId="0" borderId="0"/>
    <xf numFmtId="0" fontId="7" fillId="0" borderId="0" applyNumberFormat="0" applyBorder="0" applyProtection="0"/>
    <xf numFmtId="0" fontId="7" fillId="0" borderId="0" applyNumberFormat="0" applyBorder="0" applyProtection="0"/>
    <xf numFmtId="165" fontId="7" fillId="0" borderId="0" applyBorder="0" applyProtection="0"/>
    <xf numFmtId="165" fontId="7" fillId="0" borderId="0" applyBorder="0" applyProtection="0"/>
    <xf numFmtId="0" fontId="8" fillId="0" borderId="0" applyNumberFormat="0" applyBorder="0" applyProtection="0"/>
    <xf numFmtId="0" fontId="7" fillId="0" borderId="0" applyNumberFormat="0" applyBorder="0" applyProtection="0"/>
    <xf numFmtId="166" fontId="8" fillId="0" borderId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2" fillId="0" borderId="0"/>
    <xf numFmtId="9" fontId="2" fillId="0" borderId="0" applyFont="0" applyFill="0" applyBorder="0" applyAlignment="0" applyProtection="0"/>
    <xf numFmtId="0" fontId="10" fillId="0" borderId="0" applyNumberFormat="0" applyBorder="0" applyProtection="0"/>
    <xf numFmtId="167" fontId="10" fillId="0" borderId="0" applyBorder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7" fillId="0" borderId="0" applyBorder="0" applyProtection="0"/>
    <xf numFmtId="0" fontId="11" fillId="0" borderId="0"/>
    <xf numFmtId="0" fontId="1" fillId="0" borderId="0"/>
    <xf numFmtId="9" fontId="20" fillId="0" borderId="0" applyFont="0" applyFill="0" applyBorder="0" applyAlignment="0" applyProtection="0"/>
  </cellStyleXfs>
  <cellXfs count="281">
    <xf numFmtId="0" fontId="0" fillId="0" borderId="0" xfId="0"/>
    <xf numFmtId="0" fontId="2" fillId="0" borderId="0" xfId="10" applyAlignment="1">
      <alignment vertical="center"/>
    </xf>
    <xf numFmtId="0" fontId="2" fillId="0" borderId="0" xfId="10" applyAlignment="1">
      <alignment horizontal="center" vertical="center" wrapText="1"/>
    </xf>
    <xf numFmtId="164" fontId="2" fillId="0" borderId="0" xfId="14" applyFont="1" applyFill="1" applyBorder="1" applyAlignment="1">
      <alignment vertical="center" wrapText="1"/>
    </xf>
    <xf numFmtId="0" fontId="2" fillId="0" borderId="0" xfId="10" applyAlignment="1">
      <alignment vertical="center" wrapText="1"/>
    </xf>
    <xf numFmtId="0" fontId="2" fillId="0" borderId="0" xfId="10" applyAlignment="1">
      <alignment horizontal="center" vertical="center"/>
    </xf>
    <xf numFmtId="0" fontId="2" fillId="0" borderId="0" xfId="10" applyAlignment="1">
      <alignment horizontal="left" vertical="center"/>
    </xf>
    <xf numFmtId="164" fontId="2" fillId="0" borderId="0" xfId="14" applyFont="1" applyFill="1" applyAlignment="1">
      <alignment vertical="center"/>
    </xf>
    <xf numFmtId="0" fontId="3" fillId="0" borderId="1" xfId="10" applyFont="1" applyBorder="1" applyAlignment="1">
      <alignment vertical="center"/>
    </xf>
    <xf numFmtId="0" fontId="2" fillId="0" borderId="1" xfId="10" applyBorder="1" applyAlignment="1">
      <alignment vertical="center"/>
    </xf>
    <xf numFmtId="0" fontId="2" fillId="0" borderId="1" xfId="10" applyBorder="1" applyAlignment="1">
      <alignment horizontal="center" vertical="center"/>
    </xf>
    <xf numFmtId="164" fontId="2" fillId="0" borderId="1" xfId="14" applyFont="1" applyFill="1" applyBorder="1" applyAlignment="1">
      <alignment vertical="center"/>
    </xf>
    <xf numFmtId="4" fontId="2" fillId="0" borderId="1" xfId="10" applyNumberFormat="1" applyBorder="1" applyAlignment="1">
      <alignment vertical="center"/>
    </xf>
    <xf numFmtId="0" fontId="2" fillId="0" borderId="1" xfId="10" applyBorder="1" applyAlignment="1">
      <alignment horizontal="left" vertical="center" wrapText="1"/>
    </xf>
    <xf numFmtId="0" fontId="2" fillId="0" borderId="1" xfId="10" applyBorder="1" applyAlignment="1">
      <alignment horizontal="left" vertical="center"/>
    </xf>
    <xf numFmtId="4" fontId="2" fillId="0" borderId="0" xfId="10" applyNumberFormat="1" applyAlignment="1">
      <alignment vertical="center"/>
    </xf>
    <xf numFmtId="0" fontId="3" fillId="2" borderId="1" xfId="10" applyFont="1" applyFill="1" applyBorder="1" applyAlignment="1">
      <alignment vertical="center"/>
    </xf>
    <xf numFmtId="164" fontId="3" fillId="2" borderId="1" xfId="14" applyFont="1" applyFill="1" applyBorder="1" applyAlignment="1">
      <alignment vertical="center"/>
    </xf>
    <xf numFmtId="4" fontId="3" fillId="2" borderId="1" xfId="10" applyNumberFormat="1" applyFont="1" applyFill="1" applyBorder="1" applyAlignment="1">
      <alignment vertical="center"/>
    </xf>
    <xf numFmtId="0" fontId="3" fillId="0" borderId="0" xfId="10" applyFont="1" applyAlignment="1">
      <alignment vertical="center"/>
    </xf>
    <xf numFmtId="164" fontId="2" fillId="0" borderId="0" xfId="14" applyFont="1" applyFill="1" applyBorder="1" applyAlignment="1">
      <alignment vertical="center"/>
    </xf>
    <xf numFmtId="0" fontId="2" fillId="2" borderId="2" xfId="10" applyFill="1" applyBorder="1" applyAlignment="1">
      <alignment vertical="center"/>
    </xf>
    <xf numFmtId="164" fontId="2" fillId="2" borderId="2" xfId="14" applyFont="1" applyFill="1" applyBorder="1" applyAlignment="1">
      <alignment vertical="center"/>
    </xf>
    <xf numFmtId="49" fontId="3" fillId="3" borderId="4" xfId="10" applyNumberFormat="1" applyFont="1" applyFill="1" applyBorder="1" applyAlignment="1">
      <alignment horizontal="center" vertical="center"/>
    </xf>
    <xf numFmtId="49" fontId="3" fillId="3" borderId="5" xfId="10" applyNumberFormat="1" applyFont="1" applyFill="1" applyBorder="1" applyAlignment="1">
      <alignment horizontal="center" vertical="center"/>
    </xf>
    <xf numFmtId="164" fontId="3" fillId="3" borderId="6" xfId="14" applyFont="1" applyFill="1" applyBorder="1" applyAlignment="1">
      <alignment horizontal="center" vertical="center"/>
    </xf>
    <xf numFmtId="164" fontId="2" fillId="0" borderId="1" xfId="14" applyFont="1" applyFill="1" applyBorder="1" applyAlignment="1">
      <alignment horizontal="center" vertical="center"/>
    </xf>
    <xf numFmtId="164" fontId="2" fillId="0" borderId="0" xfId="14" applyFont="1" applyFill="1" applyBorder="1" applyAlignment="1">
      <alignment horizontal="center" vertical="center"/>
    </xf>
    <xf numFmtId="4" fontId="13" fillId="2" borderId="3" xfId="10" applyNumberFormat="1" applyFont="1" applyFill="1" applyBorder="1" applyAlignment="1">
      <alignment vertical="center"/>
    </xf>
    <xf numFmtId="0" fontId="2" fillId="0" borderId="7" xfId="10" applyBorder="1" applyAlignment="1">
      <alignment horizontal="center" vertical="center"/>
    </xf>
    <xf numFmtId="0" fontId="2" fillId="0" borderId="8" xfId="10" applyBorder="1" applyAlignment="1">
      <alignment horizontal="center" vertical="center"/>
    </xf>
    <xf numFmtId="164" fontId="2" fillId="0" borderId="8" xfId="14" applyFont="1" applyFill="1" applyBorder="1" applyAlignment="1">
      <alignment horizontal="center" vertical="center"/>
    </xf>
    <xf numFmtId="165" fontId="5" fillId="0" borderId="1" xfId="4" applyFont="1" applyBorder="1" applyAlignment="1">
      <alignment horizontal="center" vertical="center" wrapText="1"/>
    </xf>
    <xf numFmtId="0" fontId="3" fillId="0" borderId="0" xfId="10" applyFont="1" applyAlignment="1">
      <alignment horizontal="left" vertical="center"/>
    </xf>
    <xf numFmtId="0" fontId="12" fillId="0" borderId="0" xfId="17" applyFont="1" applyAlignment="1">
      <alignment vertical="center"/>
    </xf>
    <xf numFmtId="0" fontId="3" fillId="2" borderId="1" xfId="10" applyFont="1" applyFill="1" applyBorder="1" applyAlignment="1">
      <alignment horizontal="center" vertical="center"/>
    </xf>
    <xf numFmtId="164" fontId="2" fillId="2" borderId="1" xfId="14" applyFont="1" applyFill="1" applyBorder="1" applyAlignment="1">
      <alignment horizontal="center" vertical="center"/>
    </xf>
    <xf numFmtId="164" fontId="3" fillId="2" borderId="1" xfId="14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2" fillId="5" borderId="0" xfId="10" applyFill="1" applyAlignment="1">
      <alignment vertical="center"/>
    </xf>
    <xf numFmtId="0" fontId="16" fillId="0" borderId="0" xfId="17" applyFont="1" applyAlignment="1">
      <alignment horizontal="center" vertical="center"/>
    </xf>
    <xf numFmtId="0" fontId="17" fillId="0" borderId="0" xfId="10" applyFont="1" applyAlignment="1">
      <alignment horizontal="center" vertical="center"/>
    </xf>
    <xf numFmtId="4" fontId="17" fillId="0" borderId="0" xfId="10" applyNumberFormat="1" applyFont="1" applyAlignment="1">
      <alignment horizontal="center" vertical="center"/>
    </xf>
    <xf numFmtId="164" fontId="17" fillId="0" borderId="0" xfId="14" applyFont="1" applyFill="1" applyAlignment="1">
      <alignment horizontal="center" vertical="center"/>
    </xf>
    <xf numFmtId="164" fontId="2" fillId="0" borderId="0" xfId="14" applyFont="1" applyFill="1" applyAlignment="1">
      <alignment horizontal="center" vertical="center"/>
    </xf>
    <xf numFmtId="0" fontId="2" fillId="5" borderId="0" xfId="10" applyFill="1" applyAlignment="1">
      <alignment horizontal="left" vertical="center"/>
    </xf>
    <xf numFmtId="2" fontId="2" fillId="0" borderId="0" xfId="10" applyNumberFormat="1" applyAlignment="1">
      <alignment horizontal="left" vertical="center"/>
    </xf>
    <xf numFmtId="169" fontId="2" fillId="0" borderId="0" xfId="10" applyNumberForma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164" fontId="2" fillId="0" borderId="1" xfId="14" applyFont="1" applyFill="1" applyBorder="1" applyAlignment="1">
      <alignment horizontal="center" vertical="center" wrapText="1"/>
    </xf>
    <xf numFmtId="2" fontId="2" fillId="0" borderId="1" xfId="14" applyNumberFormat="1" applyFont="1" applyFill="1" applyBorder="1" applyAlignment="1">
      <alignment horizontal="center" vertical="center"/>
    </xf>
    <xf numFmtId="2" fontId="2" fillId="0" borderId="1" xfId="14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3" fillId="0" borderId="0" xfId="10" applyFont="1" applyAlignment="1">
      <alignment horizontal="center" vertical="center"/>
    </xf>
    <xf numFmtId="0" fontId="3" fillId="0" borderId="1" xfId="10" applyFont="1" applyBorder="1" applyAlignment="1">
      <alignment horizontal="center" vertical="center" wrapText="1"/>
    </xf>
    <xf numFmtId="0" fontId="2" fillId="0" borderId="8" xfId="10" applyBorder="1" applyAlignment="1">
      <alignment horizontal="left" vertical="center" wrapText="1"/>
    </xf>
    <xf numFmtId="164" fontId="2" fillId="0" borderId="11" xfId="14" applyFont="1" applyFill="1" applyBorder="1" applyAlignment="1">
      <alignment horizontal="center" vertical="center"/>
    </xf>
    <xf numFmtId="164" fontId="3" fillId="2" borderId="11" xfId="14" applyFont="1" applyFill="1" applyBorder="1" applyAlignment="1">
      <alignment horizontal="center" vertical="center"/>
    </xf>
    <xf numFmtId="165" fontId="5" fillId="0" borderId="8" xfId="4" applyFont="1" applyBorder="1" applyAlignment="1">
      <alignment horizontal="center" vertical="center" wrapText="1"/>
    </xf>
    <xf numFmtId="49" fontId="3" fillId="2" borderId="2" xfId="10" applyNumberFormat="1" applyFont="1" applyFill="1" applyBorder="1" applyAlignment="1">
      <alignment horizontal="center" vertical="center"/>
    </xf>
    <xf numFmtId="0" fontId="2" fillId="0" borderId="1" xfId="10" applyBorder="1" applyAlignment="1">
      <alignment horizontal="center" vertical="center" wrapText="1"/>
    </xf>
    <xf numFmtId="164" fontId="2" fillId="0" borderId="1" xfId="14" applyFont="1" applyFill="1" applyBorder="1" applyAlignment="1">
      <alignment horizontal="left" vertical="center"/>
    </xf>
    <xf numFmtId="164" fontId="3" fillId="2" borderId="1" xfId="14" applyFont="1" applyFill="1" applyBorder="1" applyAlignment="1">
      <alignment horizontal="left" vertical="center"/>
    </xf>
    <xf numFmtId="164" fontId="2" fillId="0" borderId="0" xfId="14" applyFont="1" applyFill="1" applyAlignment="1">
      <alignment horizontal="left" vertical="center"/>
    </xf>
    <xf numFmtId="164" fontId="3" fillId="2" borderId="11" xfId="14" applyFont="1" applyFill="1" applyBorder="1" applyAlignment="1">
      <alignment horizontal="left" vertical="center"/>
    </xf>
    <xf numFmtId="2" fontId="2" fillId="0" borderId="1" xfId="14" applyNumberFormat="1" applyFont="1" applyFill="1" applyBorder="1" applyAlignment="1">
      <alignment horizontal="left" vertical="center" wrapText="1"/>
    </xf>
    <xf numFmtId="164" fontId="2" fillId="0" borderId="0" xfId="14" applyFont="1" applyFill="1" applyBorder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164" fontId="2" fillId="0" borderId="19" xfId="14" applyFont="1" applyFill="1" applyBorder="1" applyAlignment="1">
      <alignment horizontal="center" vertical="center"/>
    </xf>
    <xf numFmtId="0" fontId="15" fillId="0" borderId="1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3" fillId="2" borderId="10" xfId="14" applyFont="1" applyFill="1" applyBorder="1" applyAlignment="1">
      <alignment horizontal="left" vertical="center"/>
    </xf>
    <xf numFmtId="0" fontId="19" fillId="0" borderId="1" xfId="0" applyFont="1" applyBorder="1" applyAlignment="1">
      <alignment vertical="center" wrapText="1"/>
    </xf>
    <xf numFmtId="164" fontId="3" fillId="2" borderId="18" xfId="14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6" borderId="0" xfId="1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9" fillId="0" borderId="0" xfId="0" applyFont="1"/>
    <xf numFmtId="164" fontId="2" fillId="0" borderId="16" xfId="14" applyFont="1" applyBorder="1" applyAlignment="1">
      <alignment horizontal="center"/>
    </xf>
    <xf numFmtId="0" fontId="0" fillId="4" borderId="0" xfId="0" applyFill="1"/>
    <xf numFmtId="0" fontId="19" fillId="4" borderId="0" xfId="0" applyFont="1" applyFill="1"/>
    <xf numFmtId="164" fontId="2" fillId="4" borderId="16" xfId="14" applyFont="1" applyFill="1" applyBorder="1" applyAlignment="1">
      <alignment horizontal="center"/>
    </xf>
    <xf numFmtId="164" fontId="2" fillId="4" borderId="17" xfId="14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164" fontId="18" fillId="4" borderId="0" xfId="14" applyFont="1" applyFill="1" applyBorder="1"/>
    <xf numFmtId="4" fontId="18" fillId="4" borderId="0" xfId="0" applyNumberFormat="1" applyFont="1" applyFill="1"/>
    <xf numFmtId="4" fontId="0" fillId="4" borderId="0" xfId="0" applyNumberFormat="1" applyFill="1"/>
    <xf numFmtId="0" fontId="3" fillId="4" borderId="0" xfId="0" applyFont="1" applyFill="1" applyAlignment="1">
      <alignment horizontal="left"/>
    </xf>
    <xf numFmtId="0" fontId="12" fillId="4" borderId="0" xfId="0" applyFont="1" applyFill="1"/>
    <xf numFmtId="164" fontId="0" fillId="4" borderId="0" xfId="0" applyNumberFormat="1" applyFill="1"/>
    <xf numFmtId="0" fontId="3" fillId="4" borderId="0" xfId="0" applyFont="1" applyFill="1"/>
    <xf numFmtId="10" fontId="3" fillId="4" borderId="0" xfId="0" applyNumberFormat="1" applyFont="1" applyFill="1"/>
    <xf numFmtId="9" fontId="2" fillId="7" borderId="21" xfId="11" applyFont="1" applyFill="1" applyBorder="1" applyAlignment="1">
      <alignment horizontal="center"/>
    </xf>
    <xf numFmtId="164" fontId="2" fillId="0" borderId="20" xfId="14" applyFont="1" applyBorder="1" applyAlignment="1">
      <alignment horizontal="center"/>
    </xf>
    <xf numFmtId="0" fontId="2" fillId="0" borderId="11" xfId="10" applyBorder="1" applyAlignment="1">
      <alignment vertical="center"/>
    </xf>
    <xf numFmtId="4" fontId="3" fillId="2" borderId="11" xfId="10" applyNumberFormat="1" applyFont="1" applyFill="1" applyBorder="1" applyAlignment="1">
      <alignment vertical="center"/>
    </xf>
    <xf numFmtId="4" fontId="2" fillId="0" borderId="11" xfId="10" applyNumberFormat="1" applyBorder="1" applyAlignment="1">
      <alignment vertical="center"/>
    </xf>
    <xf numFmtId="10" fontId="12" fillId="0" borderId="0" xfId="17" applyNumberFormat="1" applyFont="1" applyAlignment="1">
      <alignment horizontal="center" vertical="center"/>
    </xf>
    <xf numFmtId="10" fontId="2" fillId="0" borderId="0" xfId="10" applyNumberFormat="1" applyAlignment="1">
      <alignment horizontal="center" vertical="center"/>
    </xf>
    <xf numFmtId="10" fontId="2" fillId="0" borderId="0" xfId="14" applyNumberFormat="1" applyFont="1" applyFill="1" applyAlignment="1">
      <alignment horizontal="center" vertical="center"/>
    </xf>
    <xf numFmtId="164" fontId="3" fillId="6" borderId="0" xfId="14" applyFont="1" applyFill="1" applyBorder="1" applyAlignment="1">
      <alignment vertical="center" wrapText="1"/>
    </xf>
    <xf numFmtId="164" fontId="2" fillId="0" borderId="0" xfId="10" applyNumberFormat="1" applyAlignment="1">
      <alignment vertical="center" wrapText="1"/>
    </xf>
    <xf numFmtId="4" fontId="3" fillId="0" borderId="11" xfId="10" applyNumberFormat="1" applyFont="1" applyBorder="1" applyAlignment="1">
      <alignment vertical="center"/>
    </xf>
    <xf numFmtId="0" fontId="3" fillId="0" borderId="13" xfId="10" applyFont="1" applyBorder="1" applyAlignment="1">
      <alignment vertical="center"/>
    </xf>
    <xf numFmtId="0" fontId="3" fillId="0" borderId="32" xfId="10" applyFont="1" applyBorder="1" applyAlignment="1">
      <alignment vertical="center"/>
    </xf>
    <xf numFmtId="0" fontId="3" fillId="0" borderId="31" xfId="10" applyFont="1" applyBorder="1" applyAlignment="1">
      <alignment vertical="center"/>
    </xf>
    <xf numFmtId="168" fontId="13" fillId="0" borderId="10" xfId="14" applyNumberFormat="1" applyFont="1" applyFill="1" applyBorder="1" applyAlignment="1">
      <alignment vertical="top"/>
    </xf>
    <xf numFmtId="49" fontId="3" fillId="3" borderId="5" xfId="10" applyNumberFormat="1" applyFont="1" applyFill="1" applyBorder="1" applyAlignment="1">
      <alignment horizontal="center" vertical="center" wrapText="1"/>
    </xf>
    <xf numFmtId="164" fontId="2" fillId="8" borderId="1" xfId="14" applyFont="1" applyFill="1" applyBorder="1" applyAlignment="1">
      <alignment vertical="center"/>
    </xf>
    <xf numFmtId="0" fontId="16" fillId="0" borderId="0" xfId="10" applyFont="1" applyAlignment="1">
      <alignment horizontal="left" vertical="center"/>
    </xf>
    <xf numFmtId="0" fontId="17" fillId="0" borderId="0" xfId="10" applyFont="1" applyAlignment="1">
      <alignment horizontal="left" vertical="center" wrapText="1"/>
    </xf>
    <xf numFmtId="0" fontId="16" fillId="0" borderId="0" xfId="10" applyFont="1" applyAlignment="1">
      <alignment horizontal="center" vertical="center"/>
    </xf>
    <xf numFmtId="0" fontId="3" fillId="4" borderId="0" xfId="10" applyFont="1" applyFill="1" applyAlignment="1">
      <alignment horizontal="center" vertical="center" wrapText="1"/>
    </xf>
    <xf numFmtId="164" fontId="3" fillId="4" borderId="0" xfId="14" applyFont="1" applyFill="1" applyBorder="1" applyAlignment="1">
      <alignment vertical="center" wrapText="1"/>
    </xf>
    <xf numFmtId="0" fontId="21" fillId="0" borderId="0" xfId="0" applyFont="1" applyProtection="1">
      <protection locked="0"/>
    </xf>
    <xf numFmtId="0" fontId="16" fillId="0" borderId="0" xfId="10" applyFont="1" applyAlignment="1">
      <alignment vertical="center"/>
    </xf>
    <xf numFmtId="49" fontId="3" fillId="3" borderId="33" xfId="10" applyNumberFormat="1" applyFont="1" applyFill="1" applyBorder="1" applyAlignment="1">
      <alignment horizontal="center" vertical="center"/>
    </xf>
    <xf numFmtId="0" fontId="2" fillId="0" borderId="11" xfId="10" applyBorder="1" applyAlignment="1">
      <alignment horizontal="center" vertical="center"/>
    </xf>
    <xf numFmtId="0" fontId="3" fillId="2" borderId="11" xfId="10" applyFont="1" applyFill="1" applyBorder="1" applyAlignment="1">
      <alignment horizontal="center" vertical="center"/>
    </xf>
    <xf numFmtId="165" fontId="5" fillId="0" borderId="11" xfId="4" applyFont="1" applyBorder="1" applyAlignment="1">
      <alignment horizontal="center" vertical="center" wrapText="1"/>
    </xf>
    <xf numFmtId="49" fontId="3" fillId="3" borderId="1" xfId="10" applyNumberFormat="1" applyFont="1" applyFill="1" applyBorder="1" applyAlignment="1">
      <alignment horizontal="center" vertical="center"/>
    </xf>
    <xf numFmtId="164" fontId="3" fillId="3" borderId="1" xfId="14" applyFont="1" applyFill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170" fontId="23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170" fontId="22" fillId="0" borderId="1" xfId="0" applyNumberFormat="1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/>
    </xf>
    <xf numFmtId="170" fontId="22" fillId="0" borderId="1" xfId="0" applyNumberFormat="1" applyFont="1" applyBorder="1" applyAlignment="1">
      <alignment horizontal="center" vertical="center"/>
    </xf>
    <xf numFmtId="170" fontId="24" fillId="0" borderId="1" xfId="0" applyNumberFormat="1" applyFont="1" applyBorder="1" applyAlignment="1">
      <alignment horizontal="center" vertical="center" wrapText="1"/>
    </xf>
    <xf numFmtId="0" fontId="28" fillId="4" borderId="0" xfId="0" applyFont="1" applyFill="1"/>
    <xf numFmtId="0" fontId="3" fillId="0" borderId="0" xfId="0" applyFont="1" applyAlignment="1">
      <alignment vertical="center"/>
    </xf>
    <xf numFmtId="0" fontId="3" fillId="0" borderId="0" xfId="10" applyFont="1" applyAlignment="1">
      <alignment horizontal="center" vertical="center" wrapText="1"/>
    </xf>
    <xf numFmtId="164" fontId="3" fillId="0" borderId="0" xfId="14" applyFont="1" applyFill="1" applyBorder="1" applyAlignment="1">
      <alignment vertical="center" wrapText="1"/>
    </xf>
    <xf numFmtId="49" fontId="3" fillId="3" borderId="1" xfId="10" applyNumberFormat="1" applyFont="1" applyFill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70" fontId="2" fillId="0" borderId="1" xfId="10" applyNumberForma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0" fontId="2" fillId="0" borderId="1" xfId="14" applyNumberFormat="1" applyFont="1" applyFill="1" applyBorder="1" applyAlignment="1">
      <alignment vertical="center"/>
    </xf>
    <xf numFmtId="0" fontId="2" fillId="2" borderId="1" xfId="10" applyFill="1" applyBorder="1" applyAlignment="1">
      <alignment vertical="center"/>
    </xf>
    <xf numFmtId="164" fontId="2" fillId="2" borderId="1" xfId="14" applyFont="1" applyFill="1" applyBorder="1" applyAlignment="1">
      <alignment vertical="center"/>
    </xf>
    <xf numFmtId="170" fontId="16" fillId="2" borderId="1" xfId="10" applyNumberFormat="1" applyFont="1" applyFill="1" applyBorder="1" applyAlignment="1">
      <alignment vertical="center"/>
    </xf>
    <xf numFmtId="0" fontId="3" fillId="0" borderId="19" xfId="10" applyFont="1" applyBorder="1" applyAlignment="1">
      <alignment vertical="center"/>
    </xf>
    <xf numFmtId="0" fontId="2" fillId="0" borderId="1" xfId="14" applyNumberFormat="1" applyFont="1" applyFill="1" applyBorder="1" applyAlignment="1">
      <alignment horizontal="center" vertical="center"/>
    </xf>
    <xf numFmtId="170" fontId="13" fillId="2" borderId="30" xfId="10" applyNumberFormat="1" applyFont="1" applyFill="1" applyBorder="1" applyAlignment="1">
      <alignment vertical="center"/>
    </xf>
    <xf numFmtId="0" fontId="0" fillId="0" borderId="0" xfId="10" applyFont="1" applyAlignment="1">
      <alignment horizontal="center" vertical="top"/>
    </xf>
    <xf numFmtId="49" fontId="3" fillId="0" borderId="40" xfId="0" applyNumberFormat="1" applyFont="1" applyBorder="1" applyAlignment="1">
      <alignment vertical="top"/>
    </xf>
    <xf numFmtId="0" fontId="25" fillId="0" borderId="41" xfId="0" applyFont="1" applyBorder="1"/>
    <xf numFmtId="0" fontId="25" fillId="0" borderId="42" xfId="0" applyFont="1" applyBorder="1"/>
    <xf numFmtId="0" fontId="15" fillId="0" borderId="54" xfId="10" applyFont="1" applyBorder="1" applyAlignment="1">
      <alignment horizontal="center" vertical="center"/>
    </xf>
    <xf numFmtId="10" fontId="15" fillId="10" borderId="54" xfId="10" applyNumberFormat="1" applyFont="1" applyFill="1" applyBorder="1" applyAlignment="1" applyProtection="1">
      <alignment horizontal="center" vertical="center"/>
      <protection locked="0"/>
    </xf>
    <xf numFmtId="10" fontId="15" fillId="0" borderId="54" xfId="10" applyNumberFormat="1" applyFont="1" applyBorder="1" applyAlignment="1">
      <alignment horizontal="center" vertical="center"/>
    </xf>
    <xf numFmtId="0" fontId="15" fillId="0" borderId="54" xfId="10" applyFont="1" applyBorder="1" applyAlignment="1">
      <alignment horizontal="center" vertical="center" wrapText="1"/>
    </xf>
    <xf numFmtId="0" fontId="15" fillId="11" borderId="54" xfId="10" applyFont="1" applyFill="1" applyBorder="1" applyAlignment="1">
      <alignment horizontal="center" vertical="center" wrapText="1"/>
    </xf>
    <xf numFmtId="10" fontId="13" fillId="11" borderId="54" xfId="10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0" fontId="15" fillId="0" borderId="54" xfId="10" applyNumberFormat="1" applyFont="1" applyBorder="1" applyAlignment="1">
      <alignment horizontal="center" vertical="center" wrapText="1"/>
    </xf>
    <xf numFmtId="0" fontId="32" fillId="0" borderId="0" xfId="0" applyFont="1"/>
    <xf numFmtId="0" fontId="25" fillId="0" borderId="0" xfId="0" applyFont="1"/>
    <xf numFmtId="0" fontId="6" fillId="0" borderId="0" xfId="0" applyFont="1"/>
    <xf numFmtId="2" fontId="32" fillId="0" borderId="0" xfId="0" applyNumberFormat="1" applyFont="1" applyAlignment="1">
      <alignment horizontal="center" vertical="center"/>
    </xf>
    <xf numFmtId="0" fontId="0" fillId="0" borderId="22" xfId="0" applyBorder="1"/>
    <xf numFmtId="0" fontId="0" fillId="0" borderId="0" xfId="10" applyFont="1"/>
    <xf numFmtId="10" fontId="2" fillId="0" borderId="18" xfId="10" applyNumberFormat="1" applyBorder="1" applyAlignment="1">
      <alignment horizontal="center" vertical="center"/>
    </xf>
    <xf numFmtId="10" fontId="3" fillId="3" borderId="11" xfId="10" applyNumberFormat="1" applyFont="1" applyFill="1" applyBorder="1" applyAlignment="1">
      <alignment horizontal="center" vertical="center"/>
    </xf>
    <xf numFmtId="10" fontId="2" fillId="0" borderId="11" xfId="19" applyNumberFormat="1" applyFont="1" applyFill="1" applyBorder="1" applyAlignment="1">
      <alignment horizontal="center" vertical="center"/>
    </xf>
    <xf numFmtId="10" fontId="3" fillId="3" borderId="11" xfId="19" applyNumberFormat="1" applyFont="1" applyFill="1" applyBorder="1" applyAlignment="1">
      <alignment horizontal="center" vertical="center"/>
    </xf>
    <xf numFmtId="10" fontId="2" fillId="0" borderId="13" xfId="19" applyNumberFormat="1" applyFont="1" applyFill="1" applyBorder="1" applyAlignment="1">
      <alignment horizontal="center" vertical="center"/>
    </xf>
    <xf numFmtId="10" fontId="3" fillId="3" borderId="33" xfId="19" applyNumberFormat="1" applyFont="1" applyFill="1" applyBorder="1" applyAlignment="1">
      <alignment horizontal="center" vertical="center"/>
    </xf>
    <xf numFmtId="2" fontId="2" fillId="0" borderId="0" xfId="10" applyNumberFormat="1" applyAlignment="1">
      <alignment vertical="center"/>
    </xf>
    <xf numFmtId="43" fontId="17" fillId="0" borderId="0" xfId="1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5" fillId="0" borderId="0" xfId="4" applyFont="1" applyBorder="1" applyAlignment="1">
      <alignment horizontal="center" vertical="center" wrapText="1"/>
    </xf>
    <xf numFmtId="4" fontId="17" fillId="0" borderId="0" xfId="10" applyNumberFormat="1" applyFont="1" applyAlignment="1">
      <alignment horizontal="center"/>
    </xf>
    <xf numFmtId="0" fontId="17" fillId="0" borderId="0" xfId="10" applyFont="1" applyAlignment="1">
      <alignment horizontal="center"/>
    </xf>
    <xf numFmtId="0" fontId="33" fillId="4" borderId="0" xfId="0" applyFont="1" applyFill="1"/>
    <xf numFmtId="10" fontId="33" fillId="4" borderId="0" xfId="0" applyNumberFormat="1" applyFont="1" applyFill="1"/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center"/>
      <protection locked="0"/>
    </xf>
    <xf numFmtId="164" fontId="2" fillId="0" borderId="0" xfId="14" applyFont="1" applyFill="1" applyBorder="1" applyAlignment="1">
      <alignment vertical="center"/>
    </xf>
    <xf numFmtId="1" fontId="2" fillId="0" borderId="0" xfId="14" applyNumberFormat="1" applyFont="1" applyFill="1" applyBorder="1" applyAlignment="1">
      <alignment vertical="center"/>
    </xf>
    <xf numFmtId="0" fontId="3" fillId="0" borderId="13" xfId="10" applyFont="1" applyBorder="1" applyAlignment="1">
      <alignment horizontal="right" vertical="center"/>
    </xf>
    <xf numFmtId="0" fontId="3" fillId="0" borderId="32" xfId="10" applyFont="1" applyBorder="1" applyAlignment="1">
      <alignment horizontal="right" vertical="center"/>
    </xf>
    <xf numFmtId="0" fontId="3" fillId="0" borderId="31" xfId="10" applyFont="1" applyBorder="1" applyAlignment="1">
      <alignment horizontal="right" vertical="center"/>
    </xf>
    <xf numFmtId="4" fontId="18" fillId="0" borderId="0" xfId="10" applyNumberFormat="1" applyFont="1" applyAlignment="1">
      <alignment horizontal="center" vertical="center" wrapText="1"/>
    </xf>
    <xf numFmtId="49" fontId="3" fillId="2" borderId="33" xfId="10" applyNumberFormat="1" applyFont="1" applyFill="1" applyBorder="1" applyAlignment="1">
      <alignment horizontal="center" vertical="center"/>
    </xf>
    <xf numFmtId="49" fontId="3" fillId="2" borderId="34" xfId="10" applyNumberFormat="1" applyFont="1" applyFill="1" applyBorder="1" applyAlignment="1">
      <alignment horizontal="center" vertical="center"/>
    </xf>
    <xf numFmtId="0" fontId="2" fillId="0" borderId="10" xfId="10" applyBorder="1" applyAlignment="1">
      <alignment horizontal="center" vertical="center"/>
    </xf>
    <xf numFmtId="0" fontId="2" fillId="0" borderId="8" xfId="10" applyBorder="1" applyAlignment="1">
      <alignment horizontal="center" vertical="center"/>
    </xf>
    <xf numFmtId="164" fontId="2" fillId="0" borderId="13" xfId="14" applyFont="1" applyFill="1" applyBorder="1" applyAlignment="1">
      <alignment horizontal="center" vertical="center"/>
    </xf>
    <xf numFmtId="164" fontId="2" fillId="0" borderId="9" xfId="14" applyFont="1" applyFill="1" applyBorder="1" applyAlignment="1">
      <alignment horizontal="center" vertical="center"/>
    </xf>
    <xf numFmtId="165" fontId="5" fillId="0" borderId="10" xfId="4" applyFont="1" applyBorder="1" applyAlignment="1">
      <alignment horizontal="center" vertical="center" wrapText="1"/>
    </xf>
    <xf numFmtId="165" fontId="5" fillId="0" borderId="8" xfId="4" applyFont="1" applyBorder="1" applyAlignment="1">
      <alignment horizontal="center" vertical="center" wrapText="1"/>
    </xf>
    <xf numFmtId="0" fontId="2" fillId="0" borderId="10" xfId="10" applyBorder="1" applyAlignment="1">
      <alignment horizontal="center" vertical="center" wrapText="1"/>
    </xf>
    <xf numFmtId="0" fontId="2" fillId="0" borderId="8" xfId="10" applyBorder="1" applyAlignment="1">
      <alignment horizontal="center" vertical="center" wrapText="1"/>
    </xf>
    <xf numFmtId="164" fontId="2" fillId="0" borderId="18" xfId="14" applyFont="1" applyFill="1" applyBorder="1" applyAlignment="1">
      <alignment horizontal="center" vertical="center"/>
    </xf>
    <xf numFmtId="0" fontId="2" fillId="0" borderId="19" xfId="10" applyBorder="1" applyAlignment="1">
      <alignment horizontal="center" vertical="center"/>
    </xf>
    <xf numFmtId="0" fontId="2" fillId="0" borderId="19" xfId="10" applyBorder="1" applyAlignment="1">
      <alignment horizontal="center" vertical="center" wrapText="1"/>
    </xf>
    <xf numFmtId="0" fontId="16" fillId="0" borderId="0" xfId="10" applyFont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164" fontId="3" fillId="4" borderId="23" xfId="0" applyNumberFormat="1" applyFont="1" applyFill="1" applyBorder="1" applyAlignment="1">
      <alignment horizontal="center" vertical="center"/>
    </xf>
    <xf numFmtId="164" fontId="3" fillId="4" borderId="25" xfId="0" applyNumberFormat="1" applyFont="1" applyFill="1" applyBorder="1" applyAlignment="1">
      <alignment horizontal="center" vertical="center"/>
    </xf>
    <xf numFmtId="4" fontId="3" fillId="0" borderId="29" xfId="14" applyNumberFormat="1" applyFont="1" applyBorder="1" applyAlignment="1" applyProtection="1">
      <alignment horizontal="center" vertical="center"/>
      <protection locked="0"/>
    </xf>
    <xf numFmtId="4" fontId="3" fillId="0" borderId="28" xfId="14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" fontId="3" fillId="0" borderId="39" xfId="0" applyNumberFormat="1" applyFont="1" applyBorder="1" applyAlignment="1">
      <alignment horizontal="center" vertical="center"/>
    </xf>
    <xf numFmtId="4" fontId="3" fillId="0" borderId="27" xfId="0" applyNumberFormat="1" applyFont="1" applyBorder="1" applyAlignment="1">
      <alignment horizontal="center" vertical="center"/>
    </xf>
    <xf numFmtId="4" fontId="3" fillId="0" borderId="39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4" fontId="13" fillId="0" borderId="54" xfId="10" applyNumberFormat="1" applyFont="1" applyBorder="1" applyAlignment="1">
      <alignment horizontal="center" vertical="center"/>
    </xf>
    <xf numFmtId="0" fontId="0" fillId="0" borderId="54" xfId="10" applyFont="1" applyBorder="1" applyAlignment="1">
      <alignment horizontal="center" vertical="center" wrapText="1"/>
    </xf>
    <xf numFmtId="49" fontId="3" fillId="0" borderId="40" xfId="0" applyNumberFormat="1" applyFont="1" applyBorder="1" applyAlignment="1">
      <alignment vertical="center" wrapText="1"/>
    </xf>
    <xf numFmtId="49" fontId="19" fillId="0" borderId="41" xfId="0" applyNumberFormat="1" applyFont="1" applyBorder="1" applyAlignment="1">
      <alignment vertical="center" wrapText="1"/>
    </xf>
    <xf numFmtId="49" fontId="19" fillId="0" borderId="42" xfId="0" applyNumberFormat="1" applyFont="1" applyBorder="1" applyAlignment="1">
      <alignment vertical="center" wrapText="1"/>
    </xf>
    <xf numFmtId="49" fontId="19" fillId="0" borderId="43" xfId="0" applyNumberFormat="1" applyFont="1" applyBorder="1" applyAlignment="1">
      <alignment vertical="center" wrapText="1"/>
    </xf>
    <xf numFmtId="49" fontId="19" fillId="0" borderId="44" xfId="0" applyNumberFormat="1" applyFont="1" applyBorder="1" applyAlignment="1">
      <alignment vertical="center" wrapText="1"/>
    </xf>
    <xf numFmtId="49" fontId="19" fillId="0" borderId="45" xfId="0" applyNumberFormat="1" applyFont="1" applyBorder="1" applyAlignment="1">
      <alignment vertical="center" wrapText="1"/>
    </xf>
    <xf numFmtId="0" fontId="25" fillId="0" borderId="41" xfId="0" applyFont="1" applyBorder="1" applyAlignment="1">
      <alignment horizontal="center"/>
    </xf>
    <xf numFmtId="0" fontId="16" fillId="0" borderId="53" xfId="0" applyFont="1" applyBorder="1" applyAlignment="1">
      <alignment horizontal="center"/>
    </xf>
    <xf numFmtId="0" fontId="13" fillId="0" borderId="54" xfId="10" applyFont="1" applyBorder="1" applyAlignment="1">
      <alignment horizontal="center" vertical="center"/>
    </xf>
    <xf numFmtId="4" fontId="13" fillId="0" borderId="54" xfId="10" applyNumberFormat="1" applyFont="1" applyBorder="1" applyAlignment="1">
      <alignment horizontal="center" vertical="center" wrapText="1"/>
    </xf>
    <xf numFmtId="0" fontId="3" fillId="0" borderId="54" xfId="10" applyFont="1" applyBorder="1" applyAlignment="1">
      <alignment horizontal="center" vertical="center"/>
    </xf>
    <xf numFmtId="0" fontId="3" fillId="9" borderId="47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0" fontId="3" fillId="9" borderId="50" xfId="0" applyFont="1" applyFill="1" applyBorder="1" applyAlignment="1">
      <alignment horizontal="center" vertical="center"/>
    </xf>
    <xf numFmtId="0" fontId="3" fillId="9" borderId="51" xfId="0" applyFont="1" applyFill="1" applyBorder="1" applyAlignment="1">
      <alignment horizontal="center" vertical="center"/>
    </xf>
    <xf numFmtId="10" fontId="3" fillId="0" borderId="49" xfId="0" applyNumberFormat="1" applyFont="1" applyBorder="1" applyAlignment="1">
      <alignment horizontal="center" vertical="center"/>
    </xf>
    <xf numFmtId="10" fontId="3" fillId="0" borderId="52" xfId="0" applyNumberFormat="1" applyFont="1" applyBorder="1" applyAlignment="1">
      <alignment horizontal="center" vertical="center"/>
    </xf>
    <xf numFmtId="0" fontId="14" fillId="0" borderId="54" xfId="10" applyFont="1" applyBorder="1" applyAlignment="1">
      <alignment horizontal="left" vertical="center" wrapText="1"/>
    </xf>
    <xf numFmtId="0" fontId="26" fillId="0" borderId="0" xfId="0" applyFont="1" applyAlignment="1">
      <alignment horizontal="left"/>
    </xf>
    <xf numFmtId="0" fontId="0" fillId="0" borderId="0" xfId="1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top"/>
    </xf>
    <xf numFmtId="0" fontId="15" fillId="11" borderId="54" xfId="10" applyFont="1" applyFill="1" applyBorder="1" applyAlignment="1">
      <alignment horizontal="center" vertical="center" wrapText="1"/>
    </xf>
    <xf numFmtId="0" fontId="0" fillId="0" borderId="55" xfId="10" applyFont="1" applyBorder="1" applyAlignment="1">
      <alignment horizontal="center" vertical="center" wrapText="1"/>
    </xf>
    <xf numFmtId="0" fontId="0" fillId="0" borderId="56" xfId="10" applyFont="1" applyBorder="1" applyAlignment="1">
      <alignment horizontal="center" vertical="center" wrapText="1"/>
    </xf>
    <xf numFmtId="0" fontId="0" fillId="0" borderId="57" xfId="10" applyFont="1" applyBorder="1" applyAlignment="1">
      <alignment horizontal="center" vertical="center" wrapText="1"/>
    </xf>
    <xf numFmtId="0" fontId="16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10" applyFont="1" applyAlignment="1">
      <alignment horizontal="center" vertical="center" wrapText="1"/>
    </xf>
    <xf numFmtId="0" fontId="12" fillId="0" borderId="0" xfId="10" applyFont="1" applyAlignment="1">
      <alignment horizontal="center" vertical="center"/>
    </xf>
    <xf numFmtId="0" fontId="3" fillId="0" borderId="1" xfId="10" applyFont="1" applyBorder="1" applyAlignment="1">
      <alignment horizontal="right" vertical="center"/>
    </xf>
    <xf numFmtId="49" fontId="16" fillId="2" borderId="46" xfId="10" applyNumberFormat="1" applyFont="1" applyFill="1" applyBorder="1" applyAlignment="1">
      <alignment horizontal="center" vertical="center"/>
    </xf>
    <xf numFmtId="49" fontId="16" fillId="2" borderId="12" xfId="10" applyNumberFormat="1" applyFont="1" applyFill="1" applyBorder="1" applyAlignment="1">
      <alignment horizontal="center" vertical="center"/>
    </xf>
    <xf numFmtId="0" fontId="16" fillId="0" borderId="0" xfId="10" applyFont="1" applyAlignment="1">
      <alignment horizontal="center" vertical="center"/>
    </xf>
    <xf numFmtId="0" fontId="21" fillId="0" borderId="0" xfId="0" applyFont="1" applyAlignment="1" applyProtection="1">
      <protection locked="0"/>
    </xf>
  </cellXfs>
  <cellStyles count="20">
    <cellStyle name="20% - Ênfase1 100" xfId="1"/>
    <cellStyle name="60% - Ênfase6 37" xfId="2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_BuiltIn_Comma" xfId="7"/>
    <cellStyle name="Heading" xfId="8"/>
    <cellStyle name="Heading1" xfId="9"/>
    <cellStyle name="Normal" xfId="0" builtinId="0"/>
    <cellStyle name="Normal 2" xfId="10"/>
    <cellStyle name="Normal 3" xfId="18"/>
    <cellStyle name="Normal_Planilha - Barros União" xfId="17"/>
    <cellStyle name="Porcentagem" xfId="19" builtinId="5"/>
    <cellStyle name="Porcentagem 2" xfId="11"/>
    <cellStyle name="Result" xfId="12"/>
    <cellStyle name="Result2" xfId="13"/>
    <cellStyle name="Separador de milhares 2" xfId="15"/>
    <cellStyle name="Separador de milhares 4" xfId="16"/>
    <cellStyle name="Vírgula" xfId="14" builtinId="3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condense val="0"/>
        <extend val="0"/>
        <color indexed="17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condense val="0"/>
        <extend val="0"/>
        <color indexed="10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 style="thin">
          <color indexed="64"/>
        </top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34427</xdr:colOff>
      <xdr:row>0</xdr:row>
      <xdr:rowOff>29624</xdr:rowOff>
    </xdr:from>
    <xdr:to>
      <xdr:col>2</xdr:col>
      <xdr:colOff>33405</xdr:colOff>
      <xdr:row>3</xdr:row>
      <xdr:rowOff>126235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xmlns="" id="{020A6644-BD0C-4A92-BEA0-7DFF21F58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276" y="29624"/>
          <a:ext cx="699009" cy="922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104801</xdr:colOff>
      <xdr:row>0</xdr:row>
      <xdr:rowOff>22411</xdr:rowOff>
    </xdr:from>
    <xdr:to>
      <xdr:col>1</xdr:col>
      <xdr:colOff>629466</xdr:colOff>
      <xdr:row>3</xdr:row>
      <xdr:rowOff>212912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xmlns="" id="{3833A59A-D573-44C5-B340-85B626CC7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801" y="22411"/>
          <a:ext cx="759989" cy="99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3948</xdr:colOff>
      <xdr:row>0</xdr:row>
      <xdr:rowOff>57720</xdr:rowOff>
    </xdr:from>
    <xdr:to>
      <xdr:col>2</xdr:col>
      <xdr:colOff>268942</xdr:colOff>
      <xdr:row>5</xdr:row>
      <xdr:rowOff>30363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xmlns="" id="{4EAF4B5A-40CE-462D-8009-DF5D6AF17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272" y="57720"/>
          <a:ext cx="970964" cy="12277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57149</xdr:rowOff>
    </xdr:from>
    <xdr:to>
      <xdr:col>2</xdr:col>
      <xdr:colOff>295495</xdr:colOff>
      <xdr:row>3</xdr:row>
      <xdr:rowOff>219074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xmlns="" id="{1080EEDB-96FA-4D58-BD9E-ECADDB827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57149"/>
          <a:ext cx="76222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19049</xdr:rowOff>
    </xdr:from>
    <xdr:to>
      <xdr:col>0</xdr:col>
      <xdr:colOff>636842</xdr:colOff>
      <xdr:row>3</xdr:row>
      <xdr:rowOff>57149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xmlns="" id="{A3BB0002-E296-4BEB-B182-A263370D1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9049"/>
          <a:ext cx="570167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96397</xdr:colOff>
      <xdr:row>0</xdr:row>
      <xdr:rowOff>54005</xdr:rowOff>
    </xdr:from>
    <xdr:to>
      <xdr:col>1</xdr:col>
      <xdr:colOff>390525</xdr:colOff>
      <xdr:row>6</xdr:row>
      <xdr:rowOff>137940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xmlns="" id="{8C92FF50-060B-4650-BF1E-F6BC949B3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397" y="54005"/>
          <a:ext cx="979928" cy="1588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172598</xdr:colOff>
      <xdr:row>0</xdr:row>
      <xdr:rowOff>219075</xdr:rowOff>
    </xdr:from>
    <xdr:to>
      <xdr:col>1</xdr:col>
      <xdr:colOff>600076</xdr:colOff>
      <xdr:row>5</xdr:row>
      <xdr:rowOff>209550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xmlns="" id="{149826D8-B11D-40C7-89BD-07C2B13EC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8398" y="219075"/>
          <a:ext cx="1113278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/Downloads/PLANILHA%20M&#218;LTIPLA%20V3.0.5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TOS%20e%20OBRAS\VILAS%20RURAIS\PLANILHA%20REDE%20DE%20DISTRIBUI&#199;&#195;O%20DE%20&#193;GUA%20POT&#193;V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/OneDrive/&#193;rea%20de%20Trabalho/drenagem%20santa%20cruz/PROJETO%20DE%20DRENAG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MEM_DESCR"/>
    </sheetNames>
    <sheetDataSet>
      <sheetData sheetId="0"/>
      <sheetData sheetId="1">
        <row r="18">
          <cell r="F18" t="str">
            <v>DESONERADO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RECUP MORADIAS"/>
      <sheetName val="CRONOGRAMA FIS. FIN "/>
      <sheetName val="BM 01 - RECUP MORADIAS"/>
    </sheetNames>
    <sheetDataSet>
      <sheetData sheetId="0" refreshError="1">
        <row r="7">
          <cell r="A7" t="str">
            <v>ITEM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COmp1"/>
      <sheetName val="comp2"/>
      <sheetName val="sinap insumos"/>
      <sheetName val="Memória de Cálculo"/>
      <sheetName val="Memorial Descritivo"/>
      <sheetName val="Cronograma"/>
      <sheetName val="PROJETO DE DRENAGEM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GridLines="0" tabSelected="1" view="pageBreakPreview" zoomScale="83" zoomScaleNormal="83" zoomScaleSheetLayoutView="83" workbookViewId="0">
      <selection activeCell="G6" sqref="G6"/>
    </sheetView>
  </sheetViews>
  <sheetFormatPr defaultRowHeight="18" outlineLevelRow="1"/>
  <cols>
    <col min="1" max="1" width="4" style="5" customWidth="1"/>
    <col min="2" max="2" width="9.25" style="5" customWidth="1"/>
    <col min="3" max="3" width="12.875" style="5" customWidth="1"/>
    <col min="4" max="4" width="11.25" style="5" bestFit="1" customWidth="1"/>
    <col min="5" max="5" width="85" style="6" customWidth="1"/>
    <col min="6" max="6" width="6.625" style="5" bestFit="1" customWidth="1"/>
    <col min="7" max="7" width="10.625" style="7" customWidth="1"/>
    <col min="8" max="8" width="11" style="7" bestFit="1" customWidth="1"/>
    <col min="9" max="9" width="11.375" style="1" bestFit="1" customWidth="1"/>
    <col min="10" max="10" width="11.875" style="1" bestFit="1" customWidth="1"/>
    <col min="11" max="11" width="15.375" style="1" customWidth="1"/>
    <col min="12" max="12" width="9.125" style="101" customWidth="1"/>
    <col min="13" max="13" width="20.5" style="1" customWidth="1"/>
    <col min="14" max="14" width="13.375" style="1" customWidth="1"/>
    <col min="15" max="15" width="16.375" style="41" bestFit="1" customWidth="1"/>
    <col min="16" max="16" width="24.5" style="41" customWidth="1"/>
    <col min="17" max="16384" width="9" style="1"/>
  </cols>
  <sheetData>
    <row r="1" spans="1:17" ht="23.25">
      <c r="A1" s="184" t="s">
        <v>25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00"/>
      <c r="O1" s="40"/>
      <c r="P1" s="40"/>
      <c r="Q1" s="34"/>
    </row>
    <row r="2" spans="1:17" ht="23.25">
      <c r="A2" s="184" t="s">
        <v>149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00"/>
      <c r="O2" s="40"/>
      <c r="P2" s="40"/>
      <c r="Q2" s="34"/>
    </row>
    <row r="3" spans="1:17">
      <c r="B3" s="33"/>
      <c r="C3" s="53"/>
      <c r="D3" s="112" t="s">
        <v>56</v>
      </c>
      <c r="E3" s="113"/>
      <c r="F3" s="2"/>
      <c r="G3" s="3"/>
      <c r="H3" s="3"/>
      <c r="I3" s="4"/>
      <c r="J3" s="4"/>
      <c r="K3" s="4"/>
      <c r="P3" s="42"/>
    </row>
    <row r="4" spans="1:17">
      <c r="B4" s="33"/>
      <c r="C4" s="53"/>
      <c r="D4" s="112" t="s">
        <v>144</v>
      </c>
      <c r="E4" s="113"/>
      <c r="F4" s="76" t="s">
        <v>22</v>
      </c>
      <c r="G4" s="103">
        <v>26.75</v>
      </c>
      <c r="H4" s="3"/>
      <c r="I4" s="4"/>
      <c r="J4" s="4"/>
      <c r="K4" s="4"/>
      <c r="P4" s="42"/>
    </row>
    <row r="5" spans="1:17" hidden="1">
      <c r="A5" s="33"/>
      <c r="B5" s="33"/>
      <c r="C5" s="53"/>
      <c r="D5" s="114"/>
      <c r="E5" s="113"/>
      <c r="F5" s="2"/>
      <c r="G5" s="3"/>
      <c r="H5" s="3"/>
      <c r="I5" s="4"/>
      <c r="J5" s="104">
        <f>G4/100+1</f>
        <v>1.2675000000000001</v>
      </c>
      <c r="K5" s="104">
        <f>H4/100+1</f>
        <v>1</v>
      </c>
      <c r="Q5" s="175"/>
    </row>
    <row r="6" spans="1:17">
      <c r="B6" s="33"/>
      <c r="C6" s="53"/>
      <c r="D6" s="112" t="s">
        <v>77</v>
      </c>
      <c r="E6" s="112"/>
      <c r="F6" s="112"/>
      <c r="G6" s="3"/>
      <c r="H6" s="3"/>
      <c r="I6" s="4"/>
      <c r="J6" s="4"/>
      <c r="K6" s="4"/>
      <c r="P6" s="42"/>
    </row>
    <row r="8" spans="1:17" ht="18.75" thickBot="1">
      <c r="A8" s="8"/>
      <c r="B8" s="106" t="s">
        <v>55</v>
      </c>
      <c r="C8" s="107"/>
      <c r="D8" s="107"/>
      <c r="E8" s="108"/>
      <c r="F8" s="187" t="s">
        <v>38</v>
      </c>
      <c r="G8" s="188"/>
      <c r="H8" s="188"/>
      <c r="I8" s="188"/>
      <c r="J8" s="189"/>
      <c r="K8" s="109">
        <f>K31</f>
        <v>0</v>
      </c>
      <c r="O8" s="176"/>
    </row>
    <row r="9" spans="1:17" s="5" customFormat="1" ht="39" thickBot="1">
      <c r="A9" s="10"/>
      <c r="B9" s="24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21</v>
      </c>
      <c r="H9" s="110" t="s">
        <v>9</v>
      </c>
      <c r="I9" s="110" t="s">
        <v>36</v>
      </c>
      <c r="J9" s="110" t="s">
        <v>11</v>
      </c>
      <c r="K9" s="110" t="s">
        <v>10</v>
      </c>
      <c r="L9" s="119" t="s">
        <v>35</v>
      </c>
      <c r="O9" s="41"/>
      <c r="P9" s="41"/>
    </row>
    <row r="10" spans="1:17">
      <c r="A10" s="10"/>
      <c r="B10" s="10"/>
      <c r="C10" s="10"/>
      <c r="D10" s="10"/>
      <c r="E10" s="14"/>
      <c r="F10" s="10"/>
      <c r="G10" s="11"/>
      <c r="H10" s="11"/>
      <c r="I10" s="9"/>
      <c r="J10" s="9"/>
      <c r="K10" s="97"/>
      <c r="L10" s="169"/>
    </row>
    <row r="11" spans="1:17" ht="15" customHeight="1">
      <c r="A11" s="10"/>
      <c r="B11" s="35">
        <v>1</v>
      </c>
      <c r="C11" s="35"/>
      <c r="D11" s="35"/>
      <c r="E11" s="16" t="s">
        <v>16</v>
      </c>
      <c r="F11" s="16"/>
      <c r="G11" s="16"/>
      <c r="H11" s="17"/>
      <c r="I11" s="16"/>
      <c r="J11" s="18">
        <f>SUM(J12:J15)</f>
        <v>0</v>
      </c>
      <c r="K11" s="98">
        <f>SUM(K12:K15)</f>
        <v>0</v>
      </c>
      <c r="L11" s="170" t="e">
        <f>SUM(L12:L15)</f>
        <v>#DIV/0!</v>
      </c>
      <c r="N11" s="15"/>
      <c r="O11" s="42"/>
      <c r="P11" s="42"/>
    </row>
    <row r="12" spans="1:17" ht="23.25" customHeight="1">
      <c r="A12" s="10"/>
      <c r="B12" s="10" t="s">
        <v>5</v>
      </c>
      <c r="C12" s="10" t="s">
        <v>52</v>
      </c>
      <c r="D12" s="32" t="s">
        <v>63</v>
      </c>
      <c r="E12" s="13" t="s">
        <v>53</v>
      </c>
      <c r="F12" s="10" t="s">
        <v>12</v>
      </c>
      <c r="G12" s="11">
        <v>2.5</v>
      </c>
      <c r="H12" s="111"/>
      <c r="I12" s="12">
        <f>H12*$J$5</f>
        <v>0</v>
      </c>
      <c r="J12" s="12">
        <f>G12*H12</f>
        <v>0</v>
      </c>
      <c r="K12" s="99">
        <f>TRUNC(G12*I12,2)</f>
        <v>0</v>
      </c>
      <c r="L12" s="171" t="e">
        <f>K12/$K$8</f>
        <v>#DIV/0!</v>
      </c>
      <c r="N12" s="15"/>
      <c r="O12" s="42"/>
    </row>
    <row r="13" spans="1:17" ht="30.75" customHeight="1">
      <c r="A13" s="10"/>
      <c r="B13" s="10" t="s">
        <v>24</v>
      </c>
      <c r="C13" s="10">
        <v>93584</v>
      </c>
      <c r="D13" s="32" t="s">
        <v>7</v>
      </c>
      <c r="E13" s="13" t="s">
        <v>39</v>
      </c>
      <c r="F13" s="10" t="s">
        <v>12</v>
      </c>
      <c r="G13" s="11">
        <v>8</v>
      </c>
      <c r="H13" s="111"/>
      <c r="I13" s="12">
        <f>H13*$J$5</f>
        <v>0</v>
      </c>
      <c r="J13" s="12">
        <f>G13*H13</f>
        <v>0</v>
      </c>
      <c r="K13" s="99">
        <f t="shared" ref="K13:K15" si="0">TRUNC(G13*I13,2)</f>
        <v>0</v>
      </c>
      <c r="L13" s="171" t="e">
        <f>K13/$K$8</f>
        <v>#DIV/0!</v>
      </c>
      <c r="N13" s="15"/>
      <c r="O13" s="42"/>
    </row>
    <row r="14" spans="1:17" ht="30.75" customHeight="1">
      <c r="A14" s="10"/>
      <c r="B14" s="10" t="s">
        <v>40</v>
      </c>
      <c r="C14" s="10">
        <v>93212</v>
      </c>
      <c r="D14" s="32" t="s">
        <v>7</v>
      </c>
      <c r="E14" s="13" t="s">
        <v>42</v>
      </c>
      <c r="F14" s="10" t="s">
        <v>12</v>
      </c>
      <c r="G14" s="11">
        <v>4</v>
      </c>
      <c r="H14" s="111"/>
      <c r="I14" s="12">
        <f t="shared" ref="I14:I15" si="1">H14*$J$5</f>
        <v>0</v>
      </c>
      <c r="J14" s="12">
        <f t="shared" ref="J14:J15" si="2">G14*H14</f>
        <v>0</v>
      </c>
      <c r="K14" s="99">
        <f t="shared" si="0"/>
        <v>0</v>
      </c>
      <c r="L14" s="171" t="e">
        <f t="shared" ref="L14:L15" si="3">K14/$K$8</f>
        <v>#DIV/0!</v>
      </c>
      <c r="N14" s="15"/>
      <c r="O14" s="42"/>
    </row>
    <row r="15" spans="1:17" ht="30.75" customHeight="1">
      <c r="A15" s="10"/>
      <c r="B15" s="10" t="s">
        <v>41</v>
      </c>
      <c r="C15" s="10">
        <v>99064</v>
      </c>
      <c r="D15" s="32" t="s">
        <v>7</v>
      </c>
      <c r="E15" s="13" t="s">
        <v>43</v>
      </c>
      <c r="F15" s="10" t="s">
        <v>15</v>
      </c>
      <c r="G15" s="11">
        <v>82</v>
      </c>
      <c r="H15" s="111"/>
      <c r="I15" s="12">
        <f t="shared" si="1"/>
        <v>0</v>
      </c>
      <c r="J15" s="12">
        <f t="shared" si="2"/>
        <v>0</v>
      </c>
      <c r="K15" s="99">
        <f t="shared" si="0"/>
        <v>0</v>
      </c>
      <c r="L15" s="171" t="e">
        <f t="shared" si="3"/>
        <v>#DIV/0!</v>
      </c>
      <c r="O15" s="42"/>
    </row>
    <row r="16" spans="1:17" ht="12.75" customHeight="1" outlineLevel="1">
      <c r="A16" s="10"/>
      <c r="B16" s="10"/>
      <c r="C16" s="10"/>
      <c r="D16" s="32"/>
      <c r="E16" s="13"/>
      <c r="F16" s="10"/>
      <c r="G16" s="11"/>
      <c r="H16" s="11"/>
      <c r="I16" s="12"/>
      <c r="J16" s="12"/>
      <c r="K16" s="99"/>
      <c r="L16" s="171"/>
      <c r="O16" s="42"/>
    </row>
    <row r="17" spans="1:16" ht="15" customHeight="1">
      <c r="A17" s="10"/>
      <c r="B17" s="35">
        <v>2</v>
      </c>
      <c r="C17" s="35"/>
      <c r="D17" s="35"/>
      <c r="E17" s="16" t="s">
        <v>17</v>
      </c>
      <c r="F17" s="16"/>
      <c r="G17" s="16"/>
      <c r="H17" s="17"/>
      <c r="I17" s="16"/>
      <c r="J17" s="18">
        <f>SUM(J18:J20)</f>
        <v>0</v>
      </c>
      <c r="K17" s="98">
        <f>SUM(K18:K20)</f>
        <v>0</v>
      </c>
      <c r="L17" s="172" t="e">
        <f>SUM(L18:L20)</f>
        <v>#DIV/0!</v>
      </c>
      <c r="O17" s="42"/>
      <c r="P17" s="42"/>
    </row>
    <row r="18" spans="1:16" ht="29.25" customHeight="1" outlineLevel="1">
      <c r="A18" s="10"/>
      <c r="B18" s="10" t="s">
        <v>6</v>
      </c>
      <c r="C18" s="10">
        <v>101116</v>
      </c>
      <c r="D18" s="32" t="s">
        <v>7</v>
      </c>
      <c r="E18" s="13" t="s">
        <v>44</v>
      </c>
      <c r="F18" s="10" t="s">
        <v>13</v>
      </c>
      <c r="G18" s="11">
        <v>172</v>
      </c>
      <c r="H18" s="111"/>
      <c r="I18" s="12">
        <f>H18*$J$5</f>
        <v>0</v>
      </c>
      <c r="J18" s="12">
        <f>G18*H18</f>
        <v>0</v>
      </c>
      <c r="K18" s="99">
        <f>TRUNC(G18*I18,2)</f>
        <v>0</v>
      </c>
      <c r="L18" s="171" t="e">
        <f t="shared" ref="L18:L26" si="4">K18/$K$8</f>
        <v>#DIV/0!</v>
      </c>
      <c r="O18" s="42"/>
    </row>
    <row r="19" spans="1:16" ht="38.25" outlineLevel="1">
      <c r="A19" s="10"/>
      <c r="B19" s="10" t="s">
        <v>8</v>
      </c>
      <c r="C19" s="10">
        <v>100973</v>
      </c>
      <c r="D19" s="32" t="s">
        <v>7</v>
      </c>
      <c r="E19" s="13" t="s">
        <v>45</v>
      </c>
      <c r="F19" s="10" t="s">
        <v>13</v>
      </c>
      <c r="G19" s="11">
        <v>172</v>
      </c>
      <c r="H19" s="111"/>
      <c r="I19" s="12">
        <f>H19*$J$5</f>
        <v>0</v>
      </c>
      <c r="J19" s="12">
        <f>G19*H19</f>
        <v>0</v>
      </c>
      <c r="K19" s="99">
        <f t="shared" ref="K19:K20" si="5">TRUNC(G19*I19,2)</f>
        <v>0</v>
      </c>
      <c r="L19" s="171" t="e">
        <f t="shared" si="4"/>
        <v>#DIV/0!</v>
      </c>
      <c r="O19" s="177"/>
      <c r="P19" s="178"/>
    </row>
    <row r="20" spans="1:16" ht="30.75" customHeight="1" outlineLevel="1">
      <c r="A20" s="10"/>
      <c r="B20" s="10" t="s">
        <v>23</v>
      </c>
      <c r="C20" s="10">
        <v>97912</v>
      </c>
      <c r="D20" s="32" t="s">
        <v>7</v>
      </c>
      <c r="E20" s="13" t="s">
        <v>46</v>
      </c>
      <c r="F20" s="10" t="s">
        <v>47</v>
      </c>
      <c r="G20" s="11">
        <v>344</v>
      </c>
      <c r="H20" s="111"/>
      <c r="I20" s="12">
        <f>H20*$J$5</f>
        <v>0</v>
      </c>
      <c r="J20" s="12">
        <f>G20*H20</f>
        <v>0</v>
      </c>
      <c r="K20" s="99">
        <f t="shared" si="5"/>
        <v>0</v>
      </c>
      <c r="L20" s="171" t="e">
        <f t="shared" si="4"/>
        <v>#DIV/0!</v>
      </c>
      <c r="O20" s="183"/>
      <c r="P20" s="183"/>
    </row>
    <row r="21" spans="1:16" ht="12.75" customHeight="1">
      <c r="A21" s="10"/>
      <c r="B21" s="10"/>
      <c r="C21" s="10"/>
      <c r="D21" s="10"/>
      <c r="E21" s="14"/>
      <c r="F21" s="10"/>
      <c r="G21" s="11"/>
      <c r="H21" s="11"/>
      <c r="I21" s="9"/>
      <c r="J21" s="9"/>
      <c r="K21" s="97"/>
      <c r="L21" s="171"/>
      <c r="O21" s="183"/>
      <c r="P21" s="183"/>
    </row>
    <row r="22" spans="1:16" ht="15" customHeight="1">
      <c r="A22" s="10"/>
      <c r="B22" s="35">
        <v>3</v>
      </c>
      <c r="C22" s="35"/>
      <c r="D22" s="35"/>
      <c r="E22" s="16" t="s">
        <v>48</v>
      </c>
      <c r="F22" s="16"/>
      <c r="G22" s="16"/>
      <c r="H22" s="17"/>
      <c r="I22" s="16"/>
      <c r="J22" s="18">
        <f>SUM(J23:J24)</f>
        <v>0</v>
      </c>
      <c r="K22" s="98">
        <f>SUM(K23:K24)</f>
        <v>0</v>
      </c>
      <c r="L22" s="172" t="e">
        <f>SUM(L23:L24)</f>
        <v>#DIV/0!</v>
      </c>
      <c r="O22" s="42"/>
    </row>
    <row r="23" spans="1:16" ht="30.75" customHeight="1">
      <c r="A23" s="10"/>
      <c r="B23" s="10" t="s">
        <v>18</v>
      </c>
      <c r="C23" s="10" t="s">
        <v>107</v>
      </c>
      <c r="D23" s="32" t="s">
        <v>64</v>
      </c>
      <c r="E23" s="13" t="s">
        <v>54</v>
      </c>
      <c r="F23" s="10" t="s">
        <v>13</v>
      </c>
      <c r="G23" s="11">
        <v>57.1</v>
      </c>
      <c r="H23" s="111"/>
      <c r="I23" s="12">
        <f t="shared" ref="I23" si="6">H23*$J$5</f>
        <v>0</v>
      </c>
      <c r="J23" s="12">
        <f t="shared" ref="J23:J24" si="7">G23*H23</f>
        <v>0</v>
      </c>
      <c r="K23" s="99">
        <f>TRUNC(G23*I23,2)</f>
        <v>0</v>
      </c>
      <c r="L23" s="171" t="e">
        <f t="shared" si="4"/>
        <v>#DIV/0!</v>
      </c>
      <c r="O23" s="42"/>
    </row>
    <row r="24" spans="1:16" ht="30.75" customHeight="1">
      <c r="A24" s="10"/>
      <c r="B24" s="10" t="s">
        <v>19</v>
      </c>
      <c r="C24" s="10">
        <v>101167</v>
      </c>
      <c r="D24" s="32" t="s">
        <v>7</v>
      </c>
      <c r="E24" s="13" t="s">
        <v>49</v>
      </c>
      <c r="F24" s="10" t="s">
        <v>12</v>
      </c>
      <c r="G24" s="11">
        <v>549.30999999999995</v>
      </c>
      <c r="H24" s="111"/>
      <c r="I24" s="12">
        <f t="shared" ref="I24:I26" si="8">H24*$J$5</f>
        <v>0</v>
      </c>
      <c r="J24" s="12">
        <f t="shared" si="7"/>
        <v>0</v>
      </c>
      <c r="K24" s="99">
        <f>TRUNC(G24*I24,2)</f>
        <v>0</v>
      </c>
      <c r="L24" s="171" t="e">
        <f t="shared" si="4"/>
        <v>#DIV/0!</v>
      </c>
      <c r="O24" s="190"/>
      <c r="P24" s="190"/>
    </row>
    <row r="25" spans="1:16" ht="15" customHeight="1">
      <c r="A25" s="10"/>
      <c r="B25" s="35">
        <v>4</v>
      </c>
      <c r="C25" s="35"/>
      <c r="D25" s="35"/>
      <c r="E25" s="16" t="s">
        <v>50</v>
      </c>
      <c r="F25" s="16"/>
      <c r="G25" s="16"/>
      <c r="H25" s="17"/>
      <c r="I25" s="16"/>
      <c r="J25" s="18">
        <f>SUM(J26:J27)</f>
        <v>0</v>
      </c>
      <c r="K25" s="98">
        <f>SUM(K26:K27)</f>
        <v>0</v>
      </c>
      <c r="L25" s="172" t="e">
        <f>SUM(L26:L27)</f>
        <v>#DIV/0!</v>
      </c>
      <c r="O25" s="179"/>
      <c r="P25" s="180"/>
    </row>
    <row r="26" spans="1:16" ht="50.1" customHeight="1">
      <c r="A26" s="10"/>
      <c r="B26" s="10" t="s">
        <v>20</v>
      </c>
      <c r="C26" s="10">
        <v>94273</v>
      </c>
      <c r="D26" s="32" t="s">
        <v>7</v>
      </c>
      <c r="E26" s="13" t="s">
        <v>51</v>
      </c>
      <c r="F26" s="10" t="s">
        <v>15</v>
      </c>
      <c r="G26" s="11">
        <v>164</v>
      </c>
      <c r="H26" s="111"/>
      <c r="I26" s="12">
        <f t="shared" si="8"/>
        <v>0</v>
      </c>
      <c r="J26" s="12">
        <f t="shared" ref="J26" si="9">G26*H26</f>
        <v>0</v>
      </c>
      <c r="K26" s="99">
        <f>TRUNC(G26*I26,2)</f>
        <v>0</v>
      </c>
      <c r="L26" s="171" t="e">
        <f t="shared" si="4"/>
        <v>#DIV/0!</v>
      </c>
      <c r="O26" s="179"/>
      <c r="P26" s="180"/>
    </row>
    <row r="27" spans="1:16" ht="30.75" customHeight="1">
      <c r="A27" s="10"/>
      <c r="B27" s="10"/>
      <c r="C27" s="10"/>
      <c r="D27" s="32"/>
      <c r="E27" s="13"/>
      <c r="F27" s="10"/>
      <c r="G27" s="11"/>
      <c r="H27" s="11"/>
      <c r="I27" s="12"/>
      <c r="J27" s="12"/>
      <c r="K27" s="99"/>
      <c r="L27" s="171"/>
      <c r="O27" s="179"/>
      <c r="P27" s="180"/>
    </row>
    <row r="28" spans="1:16" ht="30.75" customHeight="1">
      <c r="A28" s="10"/>
      <c r="B28" s="10"/>
      <c r="C28" s="10"/>
      <c r="D28" s="32"/>
      <c r="E28" s="13"/>
      <c r="F28" s="10"/>
      <c r="G28" s="11"/>
      <c r="H28" s="11"/>
      <c r="I28" s="12"/>
      <c r="J28" s="12"/>
      <c r="K28" s="99"/>
      <c r="L28" s="171"/>
      <c r="O28" s="42"/>
    </row>
    <row r="29" spans="1:16" ht="30.75" customHeight="1">
      <c r="A29" s="10"/>
      <c r="B29" s="10"/>
      <c r="C29" s="10"/>
      <c r="D29" s="32"/>
      <c r="E29" s="13"/>
      <c r="F29" s="10"/>
      <c r="G29" s="11"/>
      <c r="H29" s="11"/>
      <c r="I29" s="12"/>
      <c r="J29" s="12">
        <v>158129.94</v>
      </c>
      <c r="K29" s="99"/>
      <c r="L29" s="171"/>
      <c r="O29" s="42"/>
    </row>
    <row r="30" spans="1:16" ht="18.75" thickBot="1">
      <c r="A30" s="10"/>
      <c r="B30" s="10"/>
      <c r="C30" s="10"/>
      <c r="D30" s="32"/>
      <c r="E30" s="13"/>
      <c r="F30" s="10"/>
      <c r="G30" s="11"/>
      <c r="H30" s="11"/>
      <c r="I30" s="12"/>
      <c r="J30" s="12"/>
      <c r="K30" s="105" t="s">
        <v>14</v>
      </c>
      <c r="L30" s="173"/>
      <c r="O30" s="42"/>
    </row>
    <row r="31" spans="1:16" ht="18.75" thickBot="1">
      <c r="A31" s="191" t="s">
        <v>37</v>
      </c>
      <c r="B31" s="192"/>
      <c r="C31" s="59"/>
      <c r="D31" s="59"/>
      <c r="E31" s="21"/>
      <c r="F31" s="21"/>
      <c r="G31" s="22"/>
      <c r="H31" s="22"/>
      <c r="I31" s="21"/>
      <c r="J31" s="28"/>
      <c r="K31" s="149">
        <f>K11+K17+K22+K25</f>
        <v>0</v>
      </c>
      <c r="L31" s="174" t="e">
        <f>L11+L17+L22+L25</f>
        <v>#DIV/0!</v>
      </c>
    </row>
    <row r="32" spans="1:16" collapsed="1">
      <c r="G32" s="20"/>
      <c r="H32" s="20"/>
      <c r="P32" s="42"/>
    </row>
    <row r="33" spans="1:16">
      <c r="G33" s="20"/>
      <c r="H33" s="20"/>
      <c r="I33" s="19"/>
      <c r="J33" s="15"/>
      <c r="K33" s="15"/>
    </row>
    <row r="34" spans="1:16" s="7" customFormat="1">
      <c r="A34" s="5"/>
      <c r="B34" s="5"/>
      <c r="C34" s="5"/>
      <c r="D34" s="5"/>
      <c r="E34" s="6"/>
      <c r="F34" s="5"/>
      <c r="G34" s="20"/>
      <c r="H34" s="20"/>
      <c r="I34" s="1"/>
      <c r="L34" s="102"/>
      <c r="O34" s="43"/>
      <c r="P34" s="43"/>
    </row>
    <row r="35" spans="1:16">
      <c r="G35" s="20"/>
      <c r="H35" s="20"/>
    </row>
    <row r="36" spans="1:16">
      <c r="G36" s="20"/>
      <c r="H36" s="20"/>
    </row>
    <row r="37" spans="1:16">
      <c r="G37" s="20"/>
      <c r="H37" s="20"/>
    </row>
    <row r="38" spans="1:16">
      <c r="G38" s="185"/>
      <c r="H38" s="185"/>
      <c r="I38" s="185"/>
    </row>
    <row r="39" spans="1:16">
      <c r="G39" s="186"/>
      <c r="H39" s="186"/>
      <c r="I39" s="186"/>
    </row>
    <row r="40" spans="1:16">
      <c r="G40" s="185"/>
      <c r="H40" s="185"/>
    </row>
  </sheetData>
  <mergeCells count="9">
    <mergeCell ref="O20:P21"/>
    <mergeCell ref="A1:K1"/>
    <mergeCell ref="A2:K2"/>
    <mergeCell ref="G40:H40"/>
    <mergeCell ref="G39:I39"/>
    <mergeCell ref="F8:J8"/>
    <mergeCell ref="G38:I38"/>
    <mergeCell ref="O24:P24"/>
    <mergeCell ref="A31:B31"/>
  </mergeCells>
  <phoneticPr fontId="6" type="noConversion"/>
  <conditionalFormatting sqref="H9:I9">
    <cfRule type="cellIs" dxfId="8" priority="43" stopIfTrue="1" operator="equal">
      <formula>0</formula>
    </cfRule>
  </conditionalFormatting>
  <printOptions horizontalCentered="1"/>
  <pageMargins left="0.27559055118110237" right="0.35433070866141736" top="0.35433070866141736" bottom="0.31496062992125984" header="0.19685039370078741" footer="0.19685039370078741"/>
  <pageSetup paperSize="9" scale="62" orientation="landscape" r:id="rId1"/>
  <headerFooter alignWithMargins="0"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showGridLines="0" view="pageBreakPreview" zoomScale="85" zoomScaleNormal="83" zoomScaleSheetLayoutView="85" workbookViewId="0">
      <selection activeCell="A2" sqref="A2:H2"/>
    </sheetView>
  </sheetViews>
  <sheetFormatPr defaultRowHeight="12.75" outlineLevelRow="1"/>
  <cols>
    <col min="1" max="1" width="3.125" style="5" customWidth="1"/>
    <col min="2" max="2" width="9.25" style="5" customWidth="1"/>
    <col min="3" max="3" width="12.875" style="5" customWidth="1"/>
    <col min="4" max="4" width="10.875" style="5" bestFit="1" customWidth="1"/>
    <col min="5" max="5" width="65.875" style="6" customWidth="1"/>
    <col min="6" max="6" width="6.625" style="5" bestFit="1" customWidth="1"/>
    <col min="7" max="7" width="10.125" style="44" bestFit="1" customWidth="1"/>
    <col min="8" max="8" width="28.25" style="44" customWidth="1"/>
    <col min="9" max="9" width="9" style="1"/>
    <col min="10" max="10" width="11.375" style="1" customWidth="1"/>
    <col min="11" max="11" width="9.75" style="1" bestFit="1" customWidth="1"/>
    <col min="12" max="16384" width="9" style="1"/>
  </cols>
  <sheetData>
    <row r="1" spans="1:14" ht="23.25">
      <c r="A1" s="184" t="s">
        <v>25</v>
      </c>
      <c r="B1" s="184"/>
      <c r="C1" s="184"/>
      <c r="D1" s="184"/>
      <c r="E1" s="184"/>
      <c r="F1" s="184"/>
      <c r="G1" s="184"/>
      <c r="H1" s="184"/>
      <c r="I1" s="280"/>
      <c r="J1" s="280"/>
      <c r="K1" s="280"/>
      <c r="L1" s="100"/>
    </row>
    <row r="2" spans="1:14" ht="23.25">
      <c r="A2" s="184" t="s">
        <v>150</v>
      </c>
      <c r="B2" s="184"/>
      <c r="C2" s="184"/>
      <c r="D2" s="184"/>
      <c r="E2" s="184"/>
      <c r="F2" s="184"/>
      <c r="G2" s="184"/>
      <c r="H2" s="184"/>
      <c r="I2" s="280"/>
      <c r="J2" s="280"/>
      <c r="K2" s="280"/>
      <c r="L2" s="100"/>
    </row>
    <row r="3" spans="1:14" ht="18">
      <c r="B3" s="33"/>
      <c r="C3" s="53"/>
      <c r="D3" s="112" t="s">
        <v>56</v>
      </c>
      <c r="E3" s="113"/>
      <c r="F3" s="2"/>
      <c r="G3" s="3"/>
      <c r="H3" s="3"/>
      <c r="I3" s="4"/>
      <c r="J3" s="4"/>
      <c r="K3" s="4"/>
      <c r="L3" s="101"/>
    </row>
    <row r="4" spans="1:14" ht="18">
      <c r="B4" s="33"/>
      <c r="C4" s="53"/>
      <c r="D4" s="112" t="s">
        <v>143</v>
      </c>
      <c r="E4" s="113"/>
      <c r="F4" s="115"/>
      <c r="G4" s="116"/>
      <c r="H4" s="3"/>
      <c r="I4" s="4"/>
      <c r="J4" s="4"/>
      <c r="K4" s="4"/>
      <c r="L4" s="101"/>
      <c r="M4" s="41"/>
      <c r="N4" s="42"/>
    </row>
    <row r="5" spans="1:14" ht="18">
      <c r="A5" s="33"/>
      <c r="B5" s="33"/>
      <c r="C5" s="53"/>
      <c r="D5" s="114"/>
      <c r="E5" s="113"/>
      <c r="F5" s="2"/>
      <c r="G5" s="3"/>
      <c r="H5" s="3"/>
      <c r="I5" s="4"/>
      <c r="J5" s="104">
        <f>G4/100+1</f>
        <v>1</v>
      </c>
      <c r="K5" s="104">
        <f>H4/100+1</f>
        <v>1</v>
      </c>
      <c r="L5" s="101"/>
      <c r="M5" s="41"/>
      <c r="N5" s="42"/>
    </row>
    <row r="6" spans="1:14" ht="18">
      <c r="B6" s="33"/>
      <c r="C6" s="53"/>
      <c r="D6" s="112" t="s">
        <v>77</v>
      </c>
      <c r="E6" s="113"/>
      <c r="F6" s="2"/>
      <c r="G6" s="3"/>
      <c r="H6" s="3"/>
      <c r="I6" s="4"/>
      <c r="J6" s="4"/>
      <c r="K6" s="4"/>
      <c r="L6" s="101"/>
      <c r="M6" s="41"/>
      <c r="N6" s="42"/>
    </row>
    <row r="7" spans="1:14" ht="13.5" thickBot="1">
      <c r="G7" s="7"/>
      <c r="H7" s="7"/>
      <c r="L7" s="101"/>
    </row>
    <row r="8" spans="1:14" ht="37.5" customHeight="1" thickBot="1">
      <c r="A8" s="9"/>
      <c r="B8" s="24" t="s">
        <v>0</v>
      </c>
      <c r="C8" s="24" t="s">
        <v>1</v>
      </c>
      <c r="D8" s="119" t="s">
        <v>2</v>
      </c>
      <c r="E8" s="123" t="s">
        <v>3</v>
      </c>
      <c r="F8" s="123" t="s">
        <v>4</v>
      </c>
      <c r="G8" s="123" t="s">
        <v>21</v>
      </c>
      <c r="H8" s="124" t="s">
        <v>26</v>
      </c>
    </row>
    <row r="9" spans="1:14">
      <c r="A9" s="10"/>
      <c r="B9" s="10"/>
      <c r="C9" s="10"/>
      <c r="D9" s="120"/>
      <c r="E9" s="14"/>
      <c r="F9" s="10"/>
      <c r="G9" s="11"/>
      <c r="H9" s="26"/>
    </row>
    <row r="10" spans="1:14" s="5" customFormat="1">
      <c r="A10" s="10"/>
      <c r="B10" s="35">
        <v>1</v>
      </c>
      <c r="C10" s="35"/>
      <c r="D10" s="121"/>
      <c r="E10" s="16" t="s">
        <v>16</v>
      </c>
      <c r="F10" s="16"/>
      <c r="G10" s="16"/>
      <c r="H10" s="37"/>
      <c r="J10" s="1"/>
      <c r="K10" s="1"/>
    </row>
    <row r="11" spans="1:14" s="6" customFormat="1" ht="36.75" customHeight="1" outlineLevel="1">
      <c r="A11" s="14"/>
      <c r="B11" s="10" t="s">
        <v>5</v>
      </c>
      <c r="C11" s="10" t="s">
        <v>52</v>
      </c>
      <c r="D11" s="122" t="s">
        <v>7</v>
      </c>
      <c r="E11" s="13" t="s">
        <v>53</v>
      </c>
      <c r="F11" s="10" t="s">
        <v>12</v>
      </c>
      <c r="G11" s="125">
        <v>2.5</v>
      </c>
      <c r="H11" s="126" t="s">
        <v>65</v>
      </c>
      <c r="J11" s="1"/>
      <c r="K11" s="1"/>
    </row>
    <row r="12" spans="1:14" s="6" customFormat="1" ht="36.75" customHeight="1" outlineLevel="1">
      <c r="A12" s="14"/>
      <c r="B12" s="10" t="s">
        <v>24</v>
      </c>
      <c r="C12" s="10">
        <v>93584</v>
      </c>
      <c r="D12" s="122" t="s">
        <v>7</v>
      </c>
      <c r="E12" s="13" t="s">
        <v>39</v>
      </c>
      <c r="F12" s="10" t="s">
        <v>12</v>
      </c>
      <c r="G12" s="125">
        <v>8</v>
      </c>
      <c r="H12" s="126" t="s">
        <v>66</v>
      </c>
      <c r="J12" s="1"/>
      <c r="K12" s="1"/>
    </row>
    <row r="13" spans="1:14" s="6" customFormat="1" ht="34.5" customHeight="1" outlineLevel="1">
      <c r="A13" s="14"/>
      <c r="B13" s="10" t="s">
        <v>40</v>
      </c>
      <c r="C13" s="10">
        <v>93212</v>
      </c>
      <c r="D13" s="122" t="s">
        <v>7</v>
      </c>
      <c r="E13" s="13" t="s">
        <v>42</v>
      </c>
      <c r="F13" s="10" t="s">
        <v>12</v>
      </c>
      <c r="G13" s="125">
        <v>4</v>
      </c>
      <c r="H13" s="126" t="s">
        <v>67</v>
      </c>
      <c r="J13" s="1"/>
      <c r="K13" s="1"/>
    </row>
    <row r="14" spans="1:14" s="5" customFormat="1" ht="38.25" customHeight="1">
      <c r="A14" s="10"/>
      <c r="B14" s="10" t="s">
        <v>41</v>
      </c>
      <c r="C14" s="10">
        <v>99064</v>
      </c>
      <c r="D14" s="122" t="s">
        <v>7</v>
      </c>
      <c r="E14" s="13" t="s">
        <v>43</v>
      </c>
      <c r="F14" s="10" t="s">
        <v>15</v>
      </c>
      <c r="G14" s="125">
        <v>82</v>
      </c>
      <c r="H14" s="127" t="s">
        <v>68</v>
      </c>
      <c r="J14" s="15"/>
      <c r="K14" s="15"/>
    </row>
    <row r="15" spans="1:14" s="6" customFormat="1" ht="12.75" customHeight="1" outlineLevel="1">
      <c r="A15" s="14"/>
      <c r="B15" s="10"/>
      <c r="C15" s="10"/>
      <c r="D15" s="122"/>
      <c r="E15" s="13"/>
      <c r="F15" s="10"/>
      <c r="G15" s="11"/>
      <c r="H15" s="48"/>
      <c r="J15" s="1"/>
      <c r="K15" s="1"/>
    </row>
    <row r="16" spans="1:14" s="6" customFormat="1" ht="25.5" customHeight="1" outlineLevel="1">
      <c r="A16" s="14"/>
      <c r="B16" s="35">
        <v>2</v>
      </c>
      <c r="C16" s="35"/>
      <c r="D16" s="121"/>
      <c r="E16" s="16" t="s">
        <v>17</v>
      </c>
      <c r="F16" s="16"/>
      <c r="G16" s="16"/>
      <c r="H16" s="16"/>
      <c r="J16" s="1"/>
      <c r="K16" s="1"/>
    </row>
    <row r="17" spans="1:20" s="6" customFormat="1" ht="36.75" customHeight="1" outlineLevel="1">
      <c r="A17" s="14"/>
      <c r="B17" s="10" t="s">
        <v>6</v>
      </c>
      <c r="C17" s="10">
        <v>101116</v>
      </c>
      <c r="D17" s="122" t="s">
        <v>7</v>
      </c>
      <c r="E17" s="13" t="s">
        <v>44</v>
      </c>
      <c r="F17" s="10" t="s">
        <v>13</v>
      </c>
      <c r="G17" s="125">
        <v>172</v>
      </c>
      <c r="H17" s="128" t="s">
        <v>69</v>
      </c>
      <c r="J17" s="1"/>
      <c r="K17" s="1"/>
    </row>
    <row r="18" spans="1:20" s="6" customFormat="1" ht="51">
      <c r="A18" s="14"/>
      <c r="B18" s="10" t="s">
        <v>8</v>
      </c>
      <c r="C18" s="10">
        <v>100973</v>
      </c>
      <c r="D18" s="122" t="s">
        <v>7</v>
      </c>
      <c r="E18" s="13" t="s">
        <v>45</v>
      </c>
      <c r="F18" s="10" t="s">
        <v>13</v>
      </c>
      <c r="G18" s="125">
        <v>172</v>
      </c>
      <c r="H18" s="128" t="s">
        <v>70</v>
      </c>
      <c r="J18" s="1"/>
      <c r="K18" s="1"/>
    </row>
    <row r="19" spans="1:20" s="5" customFormat="1" ht="33.75" customHeight="1" outlineLevel="1">
      <c r="A19" s="10"/>
      <c r="B19" s="10" t="s">
        <v>23</v>
      </c>
      <c r="C19" s="10">
        <v>97912</v>
      </c>
      <c r="D19" s="122" t="s">
        <v>7</v>
      </c>
      <c r="E19" s="13" t="s">
        <v>46</v>
      </c>
      <c r="F19" s="10" t="s">
        <v>47</v>
      </c>
      <c r="G19" s="125">
        <v>172</v>
      </c>
      <c r="H19" s="128" t="s">
        <v>71</v>
      </c>
      <c r="J19" s="1"/>
      <c r="K19" s="1"/>
      <c r="L19" s="6"/>
      <c r="M19" s="6"/>
      <c r="N19" s="6"/>
    </row>
    <row r="20" spans="1:20" s="6" customFormat="1" ht="12" customHeight="1" outlineLevel="1">
      <c r="A20" s="14"/>
      <c r="B20" s="10"/>
      <c r="C20" s="10"/>
      <c r="D20" s="120"/>
      <c r="E20" s="14"/>
      <c r="F20" s="10"/>
      <c r="G20" s="11"/>
      <c r="H20" s="48"/>
      <c r="J20" s="1"/>
      <c r="K20" s="1"/>
    </row>
    <row r="21" spans="1:20" s="6" customFormat="1" ht="36.75" customHeight="1" outlineLevel="1">
      <c r="A21" s="14"/>
      <c r="B21" s="35">
        <v>3</v>
      </c>
      <c r="C21" s="35"/>
      <c r="D21" s="121"/>
      <c r="E21" s="16" t="s">
        <v>48</v>
      </c>
      <c r="F21" s="16"/>
      <c r="G21" s="16"/>
      <c r="H21" s="16"/>
      <c r="J21" s="1"/>
      <c r="K21" s="1"/>
    </row>
    <row r="22" spans="1:20" s="6" customFormat="1" ht="36.75" customHeight="1" outlineLevel="1">
      <c r="A22" s="14"/>
      <c r="B22" s="10" t="s">
        <v>18</v>
      </c>
      <c r="C22" s="10" t="s">
        <v>107</v>
      </c>
      <c r="D22" s="122" t="s">
        <v>7</v>
      </c>
      <c r="E22" s="13" t="s">
        <v>54</v>
      </c>
      <c r="F22" s="10" t="s">
        <v>13</v>
      </c>
      <c r="G22" s="129">
        <v>57.1</v>
      </c>
      <c r="H22" s="130" t="s">
        <v>72</v>
      </c>
      <c r="J22" s="1"/>
      <c r="K22" s="1"/>
    </row>
    <row r="23" spans="1:20" s="6" customFormat="1" ht="36.75" customHeight="1" outlineLevel="1">
      <c r="A23" s="14"/>
      <c r="B23" s="10" t="s">
        <v>19</v>
      </c>
      <c r="C23" s="10">
        <v>101167</v>
      </c>
      <c r="D23" s="122" t="s">
        <v>7</v>
      </c>
      <c r="E23" s="13" t="s">
        <v>49</v>
      </c>
      <c r="F23" s="10" t="s">
        <v>12</v>
      </c>
      <c r="G23" s="125">
        <v>549.30999999999995</v>
      </c>
      <c r="H23" s="128" t="s">
        <v>148</v>
      </c>
      <c r="J23" s="1"/>
      <c r="K23" s="1"/>
    </row>
    <row r="24" spans="1:20" s="6" customFormat="1" ht="12" customHeight="1" outlineLevel="1">
      <c r="A24" s="14"/>
      <c r="B24" s="10"/>
      <c r="C24" s="10"/>
      <c r="D24" s="122"/>
      <c r="E24" s="13"/>
      <c r="F24" s="10"/>
      <c r="G24" s="11"/>
      <c r="H24" s="48"/>
      <c r="J24" s="1"/>
      <c r="K24" s="1"/>
    </row>
    <row r="25" spans="1:20" s="6" customFormat="1" ht="36.75" customHeight="1" outlineLevel="1">
      <c r="A25" s="14"/>
      <c r="B25" s="35">
        <v>4</v>
      </c>
      <c r="C25" s="35"/>
      <c r="D25" s="121"/>
      <c r="E25" s="16" t="s">
        <v>50</v>
      </c>
      <c r="F25" s="16"/>
      <c r="G25" s="16"/>
      <c r="H25" s="16"/>
      <c r="J25" s="1"/>
      <c r="K25" s="1"/>
    </row>
    <row r="26" spans="1:20" s="6" customFormat="1" ht="36.75" customHeight="1" outlineLevel="1">
      <c r="A26" s="14"/>
      <c r="B26" s="10" t="s">
        <v>20</v>
      </c>
      <c r="C26" s="10">
        <v>94273</v>
      </c>
      <c r="D26" s="122" t="s">
        <v>7</v>
      </c>
      <c r="E26" s="13" t="s">
        <v>51</v>
      </c>
      <c r="F26" s="10" t="s">
        <v>15</v>
      </c>
      <c r="G26" s="125">
        <v>164</v>
      </c>
      <c r="H26" s="131" t="s">
        <v>73</v>
      </c>
      <c r="J26" s="1"/>
      <c r="K26" s="1"/>
      <c r="T26" s="6">
        <v>46.64</v>
      </c>
    </row>
    <row r="27" spans="1:20" s="6" customFormat="1" ht="36.75" customHeight="1" outlineLevel="1">
      <c r="A27" s="14"/>
      <c r="B27" s="10"/>
      <c r="C27" s="52"/>
      <c r="D27" s="122"/>
      <c r="E27" s="38"/>
      <c r="F27" s="10"/>
      <c r="G27" s="26"/>
      <c r="H27" s="48"/>
      <c r="J27" s="1"/>
      <c r="K27" s="1"/>
    </row>
    <row r="28" spans="1:20" s="6" customFormat="1" ht="36.75" customHeight="1" outlineLevel="1">
      <c r="A28" s="14"/>
      <c r="B28" s="10"/>
      <c r="C28" s="52"/>
      <c r="D28" s="32"/>
      <c r="E28" s="38"/>
      <c r="F28" s="10"/>
      <c r="G28" s="26"/>
      <c r="H28" s="48"/>
      <c r="J28" s="1"/>
      <c r="K28" s="1"/>
    </row>
    <row r="29" spans="1:20" s="6" customFormat="1" ht="36.75" customHeight="1" outlineLevel="1">
      <c r="A29" s="14"/>
      <c r="B29" s="10"/>
      <c r="C29" s="52"/>
      <c r="D29" s="32"/>
      <c r="E29" s="38"/>
      <c r="F29" s="10"/>
      <c r="G29" s="26"/>
      <c r="H29" s="48"/>
      <c r="J29" s="1"/>
      <c r="K29" s="1"/>
    </row>
    <row r="30" spans="1:20" s="6" customFormat="1" ht="36.75" customHeight="1" outlineLevel="1">
      <c r="A30" s="14"/>
      <c r="B30" s="10"/>
      <c r="C30" s="52"/>
      <c r="D30" s="32"/>
      <c r="E30" s="38"/>
      <c r="F30" s="10"/>
      <c r="G30" s="26"/>
      <c r="H30" s="48"/>
      <c r="J30" s="1"/>
      <c r="K30" s="1"/>
    </row>
    <row r="31" spans="1:20" s="6" customFormat="1" ht="36.75" customHeight="1" outlineLevel="1">
      <c r="A31" s="14"/>
      <c r="B31" s="10"/>
      <c r="C31" s="52"/>
      <c r="D31" s="32"/>
      <c r="E31" s="38"/>
      <c r="F31" s="10"/>
      <c r="G31" s="26"/>
      <c r="H31" s="48"/>
      <c r="J31" s="1"/>
      <c r="K31" s="1"/>
    </row>
    <row r="32" spans="1:20" s="6" customFormat="1" ht="36.75" customHeight="1" outlineLevel="1">
      <c r="A32" s="14"/>
      <c r="B32" s="10"/>
      <c r="C32" s="52"/>
      <c r="D32" s="32"/>
      <c r="E32" s="38"/>
      <c r="F32" s="10"/>
      <c r="G32" s="26"/>
      <c r="H32" s="48"/>
      <c r="J32" s="1"/>
      <c r="K32" s="1"/>
    </row>
    <row r="33" spans="1:20" s="6" customFormat="1" ht="36.75" customHeight="1" outlineLevel="1">
      <c r="A33" s="14"/>
      <c r="B33" s="10"/>
      <c r="C33" s="52"/>
      <c r="D33" s="32"/>
      <c r="E33" s="38"/>
      <c r="F33" s="10"/>
      <c r="G33" s="26"/>
      <c r="H33" s="48"/>
      <c r="J33" s="1"/>
      <c r="K33" s="1"/>
    </row>
    <row r="34" spans="1:20" s="6" customFormat="1" ht="36.75" customHeight="1" outlineLevel="1">
      <c r="A34" s="14"/>
      <c r="B34" s="10"/>
      <c r="C34" s="52"/>
      <c r="D34" s="32"/>
      <c r="E34" s="38"/>
      <c r="F34" s="10"/>
      <c r="G34" s="26"/>
      <c r="H34" s="48"/>
      <c r="J34" s="1"/>
      <c r="K34" s="1"/>
    </row>
    <row r="35" spans="1:20" s="6" customFormat="1" ht="36.75" customHeight="1" outlineLevel="1">
      <c r="A35" s="14"/>
      <c r="B35" s="10"/>
      <c r="C35" s="52"/>
      <c r="D35" s="32"/>
      <c r="E35" s="38"/>
      <c r="F35" s="10"/>
      <c r="G35" s="26"/>
      <c r="H35" s="48"/>
      <c r="J35" s="1"/>
      <c r="K35" s="1"/>
    </row>
    <row r="36" spans="1:20" s="6" customFormat="1" ht="36.75" customHeight="1" outlineLevel="1">
      <c r="A36" s="14"/>
      <c r="B36" s="10"/>
      <c r="C36" s="52"/>
      <c r="D36" s="32"/>
      <c r="E36" s="38"/>
      <c r="F36" s="10"/>
      <c r="G36" s="26"/>
      <c r="H36" s="48"/>
      <c r="J36" s="1"/>
      <c r="K36" s="1"/>
    </row>
    <row r="37" spans="1:20" s="6" customFormat="1" ht="12.75" customHeight="1" outlineLevel="1">
      <c r="A37" s="14"/>
      <c r="B37" s="10"/>
      <c r="C37" s="10"/>
      <c r="D37" s="32"/>
      <c r="E37" s="14"/>
      <c r="F37" s="10"/>
      <c r="G37" s="26"/>
      <c r="H37" s="26"/>
      <c r="J37" s="15"/>
      <c r="K37" s="1"/>
      <c r="T37" s="6">
        <v>297.73</v>
      </c>
    </row>
    <row r="38" spans="1:20" s="5" customFormat="1" ht="12.75" customHeight="1" outlineLevel="1">
      <c r="A38" s="10"/>
      <c r="B38" s="35"/>
      <c r="C38" s="35"/>
      <c r="D38" s="35"/>
      <c r="E38" s="35"/>
      <c r="F38" s="35"/>
      <c r="G38" s="36"/>
      <c r="H38" s="37"/>
      <c r="J38" s="15"/>
      <c r="K38" s="1"/>
    </row>
    <row r="39" spans="1:20" s="6" customFormat="1" ht="14.25" outlineLevel="1">
      <c r="A39" s="14"/>
      <c r="B39" s="10"/>
      <c r="C39" s="52"/>
      <c r="D39" s="32"/>
      <c r="E39" s="38"/>
      <c r="F39" s="10"/>
      <c r="G39" s="26"/>
      <c r="H39" s="48"/>
      <c r="J39" s="1"/>
      <c r="K39" s="1"/>
    </row>
    <row r="40" spans="1:20" s="6" customFormat="1" ht="36.75" customHeight="1" outlineLevel="1">
      <c r="A40" s="14"/>
      <c r="B40" s="10"/>
      <c r="C40" s="52"/>
      <c r="D40" s="32"/>
      <c r="E40" s="38"/>
      <c r="F40" s="10"/>
      <c r="G40" s="26"/>
      <c r="H40" s="48"/>
      <c r="J40" s="1"/>
      <c r="K40" s="1"/>
    </row>
    <row r="41" spans="1:20" s="6" customFormat="1" ht="14.25" outlineLevel="1">
      <c r="A41" s="14"/>
      <c r="B41" s="10"/>
      <c r="C41" s="52"/>
      <c r="D41" s="32"/>
      <c r="E41" s="38"/>
      <c r="F41" s="10"/>
      <c r="G41" s="26"/>
      <c r="H41" s="48"/>
      <c r="J41" s="1"/>
      <c r="K41" s="1"/>
    </row>
    <row r="42" spans="1:20" s="6" customFormat="1" ht="14.25" outlineLevel="1">
      <c r="A42" s="14"/>
      <c r="B42" s="10"/>
      <c r="C42" s="52"/>
      <c r="D42" s="32"/>
      <c r="E42" s="38"/>
      <c r="F42" s="10"/>
      <c r="G42" s="26"/>
      <c r="H42" s="48"/>
      <c r="J42" s="1"/>
      <c r="K42" s="1"/>
    </row>
    <row r="43" spans="1:20" s="6" customFormat="1" ht="36.75" customHeight="1" outlineLevel="1">
      <c r="A43" s="14"/>
      <c r="B43" s="10"/>
      <c r="C43" s="52"/>
      <c r="D43" s="32"/>
      <c r="E43" s="38"/>
      <c r="F43" s="10"/>
      <c r="G43" s="26"/>
      <c r="H43" s="48"/>
      <c r="J43" s="1"/>
      <c r="K43" s="1"/>
    </row>
    <row r="44" spans="1:20" s="6" customFormat="1" ht="36.75" customHeight="1" outlineLevel="1">
      <c r="A44" s="14"/>
      <c r="B44" s="10"/>
      <c r="C44" s="52"/>
      <c r="D44" s="32"/>
      <c r="E44" s="38"/>
      <c r="F44" s="10"/>
      <c r="G44" s="26"/>
      <c r="H44" s="48"/>
      <c r="J44" s="1"/>
      <c r="K44" s="1"/>
    </row>
    <row r="45" spans="1:20" s="6" customFormat="1" ht="36.75" customHeight="1" outlineLevel="1">
      <c r="A45" s="14"/>
      <c r="B45" s="10"/>
      <c r="C45" s="52"/>
      <c r="D45" s="32"/>
      <c r="E45" s="38"/>
      <c r="F45" s="10"/>
      <c r="G45" s="26"/>
      <c r="H45" s="48"/>
      <c r="J45" s="1"/>
      <c r="K45" s="1"/>
    </row>
    <row r="46" spans="1:20" s="6" customFormat="1" ht="36.75" customHeight="1" outlineLevel="1">
      <c r="A46" s="14"/>
      <c r="B46" s="10"/>
      <c r="C46" s="52"/>
      <c r="D46" s="32"/>
      <c r="E46" s="38"/>
      <c r="F46" s="10"/>
      <c r="G46" s="26"/>
      <c r="H46" s="48"/>
      <c r="J46" s="1"/>
      <c r="K46" s="1"/>
    </row>
    <row r="47" spans="1:20" s="6" customFormat="1" ht="36.75" customHeight="1" outlineLevel="1">
      <c r="A47" s="14"/>
      <c r="B47" s="10"/>
      <c r="C47" s="52"/>
      <c r="D47" s="32"/>
      <c r="E47" s="38"/>
      <c r="F47" s="10"/>
      <c r="G47" s="26"/>
      <c r="H47" s="48"/>
      <c r="J47" s="1"/>
      <c r="K47" s="1"/>
    </row>
    <row r="48" spans="1:20" s="6" customFormat="1" ht="36.75" customHeight="1" outlineLevel="1">
      <c r="A48" s="14"/>
      <c r="B48" s="10"/>
      <c r="C48" s="52"/>
      <c r="D48" s="32"/>
      <c r="E48" s="38"/>
      <c r="F48" s="10"/>
      <c r="G48" s="26"/>
      <c r="H48" s="48"/>
      <c r="J48" s="1"/>
      <c r="K48" s="1"/>
    </row>
    <row r="49" spans="1:11" s="6" customFormat="1" ht="12.75" customHeight="1" outlineLevel="1">
      <c r="A49" s="14"/>
      <c r="B49" s="10"/>
      <c r="C49" s="52"/>
      <c r="D49" s="32"/>
      <c r="E49" s="38"/>
      <c r="F49" s="10"/>
      <c r="G49" s="26"/>
      <c r="H49" s="26"/>
      <c r="J49" s="15"/>
      <c r="K49" s="1"/>
    </row>
    <row r="50" spans="1:11" s="5" customFormat="1" ht="12.75" customHeight="1" outlineLevel="1">
      <c r="A50" s="10"/>
      <c r="B50" s="35"/>
      <c r="C50" s="35"/>
      <c r="D50" s="35"/>
      <c r="E50" s="35"/>
      <c r="F50" s="35"/>
      <c r="G50" s="36"/>
      <c r="H50" s="37"/>
      <c r="J50" s="15"/>
      <c r="K50" s="1"/>
    </row>
    <row r="51" spans="1:11" s="6" customFormat="1" ht="14.25" outlineLevel="1">
      <c r="A51" s="14"/>
      <c r="B51" s="10"/>
      <c r="C51" s="52"/>
      <c r="D51" s="32"/>
      <c r="E51" s="38"/>
      <c r="F51" s="10"/>
      <c r="G51" s="26"/>
      <c r="H51" s="50"/>
      <c r="J51" s="15"/>
      <c r="K51" s="1"/>
    </row>
    <row r="52" spans="1:11" s="6" customFormat="1" ht="36.75" customHeight="1" outlineLevel="1">
      <c r="A52" s="14"/>
      <c r="B52" s="10"/>
      <c r="C52" s="52"/>
      <c r="D52" s="32"/>
      <c r="E52" s="38"/>
      <c r="F52" s="10"/>
      <c r="G52" s="26"/>
      <c r="H52" s="48"/>
      <c r="J52" s="1"/>
      <c r="K52" s="1"/>
    </row>
    <row r="53" spans="1:11" s="6" customFormat="1" ht="36.75" customHeight="1" outlineLevel="1">
      <c r="A53" s="14"/>
      <c r="B53" s="10"/>
      <c r="C53" s="52"/>
      <c r="D53" s="32"/>
      <c r="E53" s="38"/>
      <c r="F53" s="10"/>
      <c r="G53" s="26"/>
      <c r="H53" s="48"/>
      <c r="J53" s="1"/>
      <c r="K53" s="1"/>
    </row>
    <row r="54" spans="1:11" s="6" customFormat="1" ht="36.75" customHeight="1" outlineLevel="1">
      <c r="A54" s="14"/>
      <c r="B54" s="10"/>
      <c r="C54" s="52"/>
      <c r="D54" s="32"/>
      <c r="E54" s="38"/>
      <c r="F54" s="10"/>
      <c r="G54" s="26"/>
      <c r="H54" s="48"/>
      <c r="J54" s="1"/>
      <c r="K54" s="1"/>
    </row>
    <row r="55" spans="1:11" s="6" customFormat="1" ht="14.25" outlineLevel="1">
      <c r="A55" s="14"/>
      <c r="B55" s="10"/>
      <c r="C55" s="52"/>
      <c r="D55" s="32"/>
      <c r="E55" s="38"/>
      <c r="F55" s="10"/>
      <c r="G55" s="26"/>
      <c r="H55" s="50"/>
      <c r="J55" s="15"/>
      <c r="K55" s="1"/>
    </row>
    <row r="56" spans="1:11" s="6" customFormat="1" ht="36.75" customHeight="1" outlineLevel="1">
      <c r="A56" s="14"/>
      <c r="B56" s="10"/>
      <c r="C56" s="52"/>
      <c r="D56" s="32"/>
      <c r="E56" s="38"/>
      <c r="F56" s="10"/>
      <c r="G56" s="26"/>
      <c r="H56" s="48"/>
      <c r="J56" s="1"/>
      <c r="K56" s="1"/>
    </row>
    <row r="57" spans="1:11" s="6" customFormat="1" ht="14.25" outlineLevel="1">
      <c r="A57" s="14"/>
      <c r="B57" s="10"/>
      <c r="C57" s="52"/>
      <c r="D57" s="32"/>
      <c r="E57" s="38"/>
      <c r="F57" s="10"/>
      <c r="G57" s="26"/>
      <c r="H57" s="50"/>
      <c r="J57" s="15"/>
      <c r="K57" s="1"/>
    </row>
    <row r="58" spans="1:11" s="6" customFormat="1" ht="36.75" customHeight="1" outlineLevel="1">
      <c r="A58" s="14"/>
      <c r="B58" s="10"/>
      <c r="C58" s="52"/>
      <c r="D58" s="32"/>
      <c r="E58" s="38"/>
      <c r="F58" s="10"/>
      <c r="G58" s="26"/>
      <c r="H58" s="48"/>
      <c r="J58" s="1"/>
      <c r="K58" s="1"/>
    </row>
    <row r="59" spans="1:11" s="6" customFormat="1" ht="36.75" customHeight="1" outlineLevel="1">
      <c r="A59" s="14"/>
      <c r="B59" s="10"/>
      <c r="C59" s="52"/>
      <c r="D59" s="32"/>
      <c r="E59" s="38"/>
      <c r="F59" s="10"/>
      <c r="G59" s="26"/>
      <c r="H59" s="48"/>
      <c r="J59" s="1"/>
      <c r="K59" s="1"/>
    </row>
    <row r="60" spans="1:11" s="6" customFormat="1" ht="36.75" customHeight="1" outlineLevel="1">
      <c r="A60" s="14"/>
      <c r="B60" s="10"/>
      <c r="C60" s="52"/>
      <c r="D60" s="32"/>
      <c r="E60" s="38"/>
      <c r="F60" s="10"/>
      <c r="G60" s="26"/>
      <c r="H60" s="48"/>
      <c r="J60" s="1"/>
      <c r="K60" s="1"/>
    </row>
    <row r="61" spans="1:11" s="6" customFormat="1" ht="14.25" outlineLevel="1">
      <c r="A61" s="14"/>
      <c r="B61" s="10"/>
      <c r="C61" s="52"/>
      <c r="D61" s="32"/>
      <c r="E61" s="38"/>
      <c r="F61" s="10"/>
      <c r="G61" s="26"/>
      <c r="H61" s="50"/>
      <c r="J61" s="15"/>
      <c r="K61" s="1"/>
    </row>
    <row r="62" spans="1:11" s="6" customFormat="1" ht="36.75" customHeight="1" outlineLevel="1">
      <c r="A62" s="14"/>
      <c r="B62" s="10"/>
      <c r="C62" s="52"/>
      <c r="D62" s="32"/>
      <c r="E62" s="38"/>
      <c r="F62" s="10"/>
      <c r="G62" s="26"/>
      <c r="H62" s="48"/>
      <c r="J62" s="1"/>
      <c r="K62" s="1"/>
    </row>
    <row r="63" spans="1:11" s="6" customFormat="1" ht="36.75" customHeight="1" outlineLevel="1">
      <c r="A63" s="14"/>
      <c r="B63" s="10"/>
      <c r="C63" s="52"/>
      <c r="D63" s="32"/>
      <c r="E63" s="38"/>
      <c r="F63" s="10"/>
      <c r="G63" s="26"/>
      <c r="H63" s="48"/>
      <c r="J63" s="1"/>
      <c r="K63" s="1"/>
    </row>
    <row r="64" spans="1:11" s="6" customFormat="1" ht="36.75" customHeight="1" outlineLevel="1">
      <c r="A64" s="14"/>
      <c r="B64" s="10"/>
      <c r="C64" s="52"/>
      <c r="D64" s="32"/>
      <c r="E64" s="38"/>
      <c r="F64" s="10"/>
      <c r="G64" s="26"/>
      <c r="H64" s="48"/>
      <c r="J64" s="1"/>
      <c r="K64" s="1"/>
    </row>
    <row r="65" spans="1:11" s="6" customFormat="1" ht="36.75" customHeight="1" outlineLevel="1">
      <c r="A65" s="14"/>
      <c r="B65" s="10"/>
      <c r="C65" s="52"/>
      <c r="D65" s="32"/>
      <c r="E65" s="38"/>
      <c r="F65" s="10"/>
      <c r="G65" s="26"/>
      <c r="H65" s="48"/>
      <c r="J65" s="1"/>
      <c r="K65" s="1"/>
    </row>
    <row r="66" spans="1:11" s="6" customFormat="1" ht="36.75" customHeight="1" outlineLevel="1">
      <c r="A66" s="14"/>
      <c r="B66" s="10"/>
      <c r="C66" s="52"/>
      <c r="D66" s="32"/>
      <c r="E66" s="38"/>
      <c r="F66" s="10"/>
      <c r="G66" s="26"/>
      <c r="H66" s="48"/>
      <c r="J66" s="1"/>
      <c r="K66" s="1"/>
    </row>
    <row r="67" spans="1:11" s="6" customFormat="1" ht="36.75" customHeight="1" outlineLevel="1">
      <c r="A67" s="14"/>
      <c r="B67" s="10"/>
      <c r="C67" s="52"/>
      <c r="D67" s="32"/>
      <c r="E67" s="38"/>
      <c r="F67" s="10"/>
      <c r="G67" s="26"/>
      <c r="H67" s="48"/>
      <c r="J67" s="1"/>
      <c r="K67" s="1"/>
    </row>
    <row r="68" spans="1:11" s="6" customFormat="1" ht="36.75" customHeight="1" outlineLevel="1">
      <c r="A68" s="14"/>
      <c r="B68" s="10"/>
      <c r="C68" s="52"/>
      <c r="D68" s="32"/>
      <c r="E68" s="38"/>
      <c r="F68" s="10"/>
      <c r="G68" s="26"/>
      <c r="H68" s="48"/>
      <c r="J68" s="1"/>
      <c r="K68" s="1"/>
    </row>
    <row r="69" spans="1:11" s="6" customFormat="1" ht="36.75" customHeight="1" outlineLevel="1">
      <c r="A69" s="14"/>
      <c r="B69" s="10"/>
      <c r="C69" s="52"/>
      <c r="D69" s="32"/>
      <c r="E69" s="38"/>
      <c r="F69" s="10"/>
      <c r="G69" s="26"/>
      <c r="H69" s="48"/>
      <c r="J69" s="1"/>
      <c r="K69" s="1"/>
    </row>
    <row r="70" spans="1:11" s="6" customFormat="1" ht="36.75" customHeight="1" outlineLevel="1">
      <c r="A70" s="14"/>
      <c r="B70" s="10"/>
      <c r="C70" s="52"/>
      <c r="D70" s="32"/>
      <c r="E70" s="38"/>
      <c r="F70" s="10"/>
      <c r="G70" s="26"/>
      <c r="H70" s="48"/>
      <c r="J70" s="1"/>
      <c r="K70" s="1"/>
    </row>
    <row r="71" spans="1:11" s="6" customFormat="1" ht="14.25" outlineLevel="1">
      <c r="A71" s="14"/>
      <c r="B71" s="10"/>
      <c r="C71" s="52"/>
      <c r="D71" s="32"/>
      <c r="E71" s="38"/>
      <c r="F71" s="10"/>
      <c r="G71" s="26"/>
      <c r="H71" s="48"/>
      <c r="J71" s="1"/>
      <c r="K71" s="1"/>
    </row>
    <row r="72" spans="1:11" s="6" customFormat="1" ht="14.25" outlineLevel="1">
      <c r="A72" s="14"/>
      <c r="B72" s="10"/>
      <c r="C72" s="52"/>
      <c r="D72" s="32"/>
      <c r="E72" s="38"/>
      <c r="F72" s="10"/>
      <c r="G72" s="26"/>
      <c r="H72" s="48"/>
      <c r="J72" s="1"/>
      <c r="K72" s="1"/>
    </row>
    <row r="73" spans="1:11" s="6" customFormat="1" ht="14.25" outlineLevel="1">
      <c r="A73" s="14"/>
      <c r="B73" s="10"/>
      <c r="C73" s="52"/>
      <c r="D73" s="32"/>
      <c r="E73" s="38"/>
      <c r="F73" s="10"/>
      <c r="G73" s="26"/>
      <c r="H73" s="48"/>
      <c r="J73" s="1"/>
      <c r="K73" s="1"/>
    </row>
    <row r="74" spans="1:11" s="6" customFormat="1" ht="14.25" outlineLevel="1">
      <c r="A74" s="14"/>
      <c r="B74" s="10"/>
      <c r="C74" s="52"/>
      <c r="D74" s="32"/>
      <c r="E74" s="38"/>
      <c r="F74" s="10"/>
      <c r="G74" s="26"/>
      <c r="H74" s="48"/>
      <c r="J74" s="1"/>
      <c r="K74" s="1"/>
    </row>
    <row r="75" spans="1:11" s="6" customFormat="1" ht="14.25" outlineLevel="1">
      <c r="A75" s="14"/>
      <c r="B75" s="10"/>
      <c r="C75" s="52"/>
      <c r="D75" s="32"/>
      <c r="E75" s="38"/>
      <c r="F75" s="10"/>
      <c r="G75" s="26"/>
      <c r="H75" s="48"/>
      <c r="J75" s="1"/>
      <c r="K75" s="1"/>
    </row>
    <row r="76" spans="1:11" s="6" customFormat="1" ht="36.75" customHeight="1" outlineLevel="1">
      <c r="A76" s="14"/>
      <c r="B76" s="10"/>
      <c r="C76" s="52"/>
      <c r="D76" s="32"/>
      <c r="E76" s="38"/>
      <c r="F76" s="10"/>
      <c r="G76" s="26"/>
      <c r="H76" s="48"/>
      <c r="J76" s="1"/>
      <c r="K76" s="1"/>
    </row>
    <row r="77" spans="1:11" s="6" customFormat="1" ht="36.75" customHeight="1" outlineLevel="1">
      <c r="A77" s="14"/>
      <c r="B77" s="10"/>
      <c r="C77" s="52"/>
      <c r="D77" s="32"/>
      <c r="E77" s="38"/>
      <c r="F77" s="10"/>
      <c r="G77" s="26"/>
      <c r="H77" s="48"/>
      <c r="J77" s="1"/>
      <c r="K77" s="1"/>
    </row>
    <row r="78" spans="1:11" s="6" customFormat="1" ht="36.75" customHeight="1" outlineLevel="1">
      <c r="A78" s="14"/>
      <c r="B78" s="10"/>
      <c r="C78" s="52"/>
      <c r="D78" s="32"/>
      <c r="E78" s="38"/>
      <c r="F78" s="10"/>
      <c r="G78" s="26"/>
      <c r="H78" s="48"/>
      <c r="J78" s="1"/>
      <c r="K78" s="1"/>
    </row>
    <row r="79" spans="1:11" s="6" customFormat="1" ht="36.75" customHeight="1" outlineLevel="1">
      <c r="A79" s="14"/>
      <c r="B79" s="10"/>
      <c r="C79" s="52"/>
      <c r="D79" s="32"/>
      <c r="E79" s="38"/>
      <c r="F79" s="10"/>
      <c r="G79" s="26"/>
      <c r="H79" s="48"/>
      <c r="J79" s="1"/>
      <c r="K79" s="1"/>
    </row>
    <row r="80" spans="1:11" s="6" customFormat="1" ht="36.75" customHeight="1" outlineLevel="1">
      <c r="A80" s="14"/>
      <c r="B80" s="10"/>
      <c r="C80" s="52"/>
      <c r="D80" s="32"/>
      <c r="E80" s="38"/>
      <c r="F80" s="10"/>
      <c r="G80" s="26"/>
      <c r="H80" s="48"/>
      <c r="J80" s="1"/>
      <c r="K80" s="1"/>
    </row>
    <row r="81" spans="1:16" s="6" customFormat="1" ht="36.75" customHeight="1" outlineLevel="1">
      <c r="A81" s="14"/>
      <c r="B81" s="10"/>
      <c r="C81" s="52"/>
      <c r="D81" s="32"/>
      <c r="E81" s="38"/>
      <c r="F81" s="10"/>
      <c r="G81" s="26"/>
      <c r="H81" s="48"/>
      <c r="J81" s="1"/>
      <c r="K81" s="1"/>
    </row>
    <row r="82" spans="1:16" s="6" customFormat="1" ht="36.75" customHeight="1" outlineLevel="1">
      <c r="A82" s="14"/>
      <c r="B82" s="10"/>
      <c r="C82" s="52"/>
      <c r="D82" s="32"/>
      <c r="E82" s="38"/>
      <c r="F82" s="10"/>
      <c r="G82" s="26"/>
      <c r="H82" s="48"/>
      <c r="J82" s="1"/>
      <c r="K82" s="1"/>
    </row>
    <row r="83" spans="1:16" s="6" customFormat="1" ht="36.75" customHeight="1" outlineLevel="1">
      <c r="A83" s="14"/>
      <c r="B83" s="10"/>
      <c r="C83" s="52"/>
      <c r="D83" s="32"/>
      <c r="E83" s="38"/>
      <c r="F83" s="10"/>
      <c r="G83" s="26"/>
      <c r="H83" s="48"/>
      <c r="J83" s="1"/>
      <c r="K83" s="1"/>
    </row>
    <row r="84" spans="1:16" s="6" customFormat="1" ht="36.75" customHeight="1" outlineLevel="1">
      <c r="A84" s="14"/>
      <c r="B84" s="10"/>
      <c r="C84" s="52"/>
      <c r="D84" s="32"/>
      <c r="E84" s="38"/>
      <c r="F84" s="10"/>
      <c r="G84" s="26"/>
      <c r="H84" s="48"/>
      <c r="J84" s="1"/>
      <c r="K84" s="1"/>
    </row>
    <row r="85" spans="1:16" s="6" customFormat="1" ht="36.75" customHeight="1" outlineLevel="1">
      <c r="A85" s="14"/>
      <c r="B85" s="10"/>
      <c r="C85" s="52"/>
      <c r="D85" s="32"/>
      <c r="E85" s="38"/>
      <c r="F85" s="10"/>
      <c r="G85" s="26"/>
      <c r="H85" s="48"/>
      <c r="J85" s="1"/>
      <c r="K85" s="1"/>
    </row>
    <row r="86" spans="1:16" s="6" customFormat="1" ht="36.75" customHeight="1" outlineLevel="1">
      <c r="A86" s="14"/>
      <c r="B86" s="10"/>
      <c r="C86" s="52"/>
      <c r="D86" s="32"/>
      <c r="E86" s="38"/>
      <c r="F86" s="10"/>
      <c r="G86" s="26"/>
      <c r="H86" s="48"/>
      <c r="J86" s="1"/>
      <c r="K86" s="1"/>
    </row>
    <row r="87" spans="1:16" s="6" customFormat="1" ht="14.25" outlineLevel="1">
      <c r="A87" s="14"/>
      <c r="B87" s="10"/>
      <c r="C87" s="52"/>
      <c r="D87" s="32"/>
      <c r="E87" s="38"/>
      <c r="F87" s="10"/>
      <c r="G87" s="26"/>
      <c r="H87" s="48"/>
      <c r="J87" s="1"/>
      <c r="K87" s="1"/>
    </row>
    <row r="88" spans="1:16" s="6" customFormat="1" ht="36.75" customHeight="1" outlineLevel="1">
      <c r="A88" s="14"/>
      <c r="B88" s="10"/>
      <c r="C88" s="52"/>
      <c r="D88" s="32"/>
      <c r="E88" s="38"/>
      <c r="F88" s="10"/>
      <c r="G88" s="26"/>
      <c r="H88" s="67"/>
      <c r="J88" s="1"/>
      <c r="K88" s="1"/>
    </row>
    <row r="89" spans="1:16" s="6" customFormat="1" ht="36.75" customHeight="1" outlineLevel="1">
      <c r="A89" s="193"/>
      <c r="B89" s="193"/>
      <c r="C89" s="193"/>
      <c r="D89" s="197"/>
      <c r="E89" s="199"/>
      <c r="F89" s="193"/>
      <c r="G89" s="195"/>
      <c r="H89" s="67"/>
      <c r="J89" s="1"/>
      <c r="K89" s="1"/>
    </row>
    <row r="90" spans="1:16" ht="18">
      <c r="A90" s="194"/>
      <c r="B90" s="194"/>
      <c r="C90" s="194"/>
      <c r="D90" s="198"/>
      <c r="E90" s="200"/>
      <c r="F90" s="194"/>
      <c r="G90" s="196"/>
      <c r="H90" s="69"/>
      <c r="I90" s="6"/>
      <c r="M90" s="42"/>
      <c r="N90" s="41"/>
    </row>
    <row r="91" spans="1:16" s="6" customFormat="1" ht="12.75" customHeight="1" outlineLevel="1">
      <c r="A91" s="14"/>
      <c r="B91" s="10"/>
      <c r="C91" s="10"/>
      <c r="D91" s="32"/>
      <c r="E91" s="14"/>
      <c r="F91" s="10"/>
      <c r="G91" s="26"/>
      <c r="H91" s="68"/>
      <c r="J91" s="1"/>
      <c r="K91" s="1"/>
    </row>
    <row r="92" spans="1:16" s="5" customFormat="1" ht="12.75" customHeight="1" outlineLevel="1">
      <c r="A92" s="10"/>
      <c r="B92" s="35"/>
      <c r="C92" s="35"/>
      <c r="D92" s="35"/>
      <c r="E92" s="35"/>
      <c r="F92" s="35"/>
      <c r="G92" s="36"/>
      <c r="H92" s="57"/>
      <c r="J92" s="15"/>
      <c r="K92" s="1"/>
    </row>
    <row r="93" spans="1:16" s="6" customFormat="1" ht="36.75" customHeight="1" outlineLevel="1">
      <c r="A93" s="14"/>
      <c r="B93" s="10"/>
      <c r="C93" s="52"/>
      <c r="D93" s="32"/>
      <c r="E93" s="38"/>
      <c r="F93" s="10"/>
      <c r="G93" s="26"/>
      <c r="H93" s="48"/>
      <c r="J93" s="1"/>
      <c r="K93" s="1"/>
    </row>
    <row r="94" spans="1:16" s="6" customFormat="1" ht="12.75" customHeight="1" outlineLevel="1">
      <c r="A94" s="14"/>
      <c r="B94" s="10"/>
      <c r="C94" s="10"/>
      <c r="D94" s="32"/>
      <c r="E94" s="14"/>
      <c r="F94" s="10"/>
      <c r="G94" s="26"/>
      <c r="H94" s="26"/>
      <c r="J94" s="15"/>
      <c r="K94" s="1"/>
    </row>
    <row r="95" spans="1:16" s="5" customFormat="1" ht="12.75" customHeight="1" outlineLevel="1">
      <c r="A95" s="10"/>
      <c r="B95" s="35"/>
      <c r="C95" s="35"/>
      <c r="D95" s="35"/>
      <c r="E95" s="35"/>
      <c r="F95" s="35"/>
      <c r="G95" s="36"/>
      <c r="H95" s="37"/>
      <c r="J95" s="15"/>
      <c r="K95" s="1"/>
    </row>
    <row r="96" spans="1:16" s="6" customFormat="1" ht="80.25" customHeight="1" outlineLevel="1">
      <c r="A96" s="14"/>
      <c r="B96" s="10"/>
      <c r="C96" s="10"/>
      <c r="D96" s="32"/>
      <c r="E96" s="13"/>
      <c r="F96" s="10"/>
      <c r="G96" s="26"/>
      <c r="H96" s="51"/>
      <c r="J96" s="15"/>
      <c r="K96" s="1"/>
      <c r="N96" s="45"/>
      <c r="P96" s="46"/>
    </row>
    <row r="97" spans="1:15" s="6" customFormat="1" ht="14.25" customHeight="1" outlineLevel="1">
      <c r="A97" s="14"/>
      <c r="B97" s="10"/>
      <c r="C97" s="10"/>
      <c r="D97" s="32"/>
      <c r="E97" s="13"/>
      <c r="F97" s="10"/>
      <c r="G97" s="26"/>
      <c r="H97" s="26"/>
      <c r="J97" s="15"/>
      <c r="K97" s="1"/>
    </row>
    <row r="98" spans="1:15" s="5" customFormat="1" ht="12.75" customHeight="1" outlineLevel="1">
      <c r="A98" s="10"/>
      <c r="B98" s="35"/>
      <c r="C98" s="35"/>
      <c r="D98" s="35"/>
      <c r="E98" s="35"/>
      <c r="F98" s="35"/>
      <c r="G98" s="36"/>
      <c r="H98" s="37"/>
      <c r="J98" s="15"/>
      <c r="K98" s="39"/>
    </row>
    <row r="99" spans="1:15" s="6" customFormat="1" ht="36.75" customHeight="1" outlineLevel="1">
      <c r="A99" s="14"/>
      <c r="B99" s="10"/>
      <c r="C99" s="52"/>
      <c r="D99" s="32"/>
      <c r="E99" s="38"/>
      <c r="F99" s="10"/>
      <c r="G99" s="26"/>
      <c r="H99" s="48"/>
      <c r="J99" s="1"/>
      <c r="K99" s="1"/>
    </row>
    <row r="100" spans="1:15" s="6" customFormat="1" ht="14.25" outlineLevel="1">
      <c r="A100" s="14"/>
      <c r="B100" s="10"/>
      <c r="C100" s="52"/>
      <c r="D100" s="32"/>
      <c r="E100" s="38"/>
      <c r="F100" s="10"/>
      <c r="G100" s="26"/>
      <c r="H100" s="67"/>
      <c r="J100" s="1"/>
      <c r="K100" s="1"/>
      <c r="M100" s="1"/>
      <c r="N100" s="1"/>
    </row>
    <row r="101" spans="1:15" s="6" customFormat="1" ht="14.25" outlineLevel="1">
      <c r="A101" s="14"/>
      <c r="B101" s="193"/>
      <c r="C101" s="193"/>
      <c r="D101" s="193"/>
      <c r="E101" s="199"/>
      <c r="F101" s="193"/>
      <c r="G101" s="195"/>
      <c r="H101" s="67"/>
      <c r="J101" s="1"/>
      <c r="K101" s="1"/>
      <c r="M101" s="1"/>
      <c r="N101" s="1"/>
    </row>
    <row r="102" spans="1:15" ht="14.25" outlineLevel="1">
      <c r="A102" s="10"/>
      <c r="B102" s="202"/>
      <c r="C102" s="202"/>
      <c r="D102" s="202"/>
      <c r="E102" s="203"/>
      <c r="F102" s="202"/>
      <c r="G102" s="201"/>
      <c r="H102" s="69"/>
      <c r="I102" s="6"/>
      <c r="L102" s="6"/>
    </row>
    <row r="103" spans="1:15" s="6" customFormat="1" ht="12.75" customHeight="1" outlineLevel="1">
      <c r="A103" s="14"/>
      <c r="B103" s="10"/>
      <c r="C103" s="10"/>
      <c r="D103" s="32"/>
      <c r="E103" s="13"/>
      <c r="F103" s="10"/>
      <c r="G103" s="26"/>
      <c r="H103" s="68"/>
      <c r="J103" s="1"/>
      <c r="K103" s="1"/>
      <c r="M103" s="1"/>
      <c r="N103" s="1"/>
    </row>
    <row r="104" spans="1:15" s="5" customFormat="1" ht="13.5" customHeight="1" outlineLevel="1">
      <c r="A104" s="10"/>
      <c r="B104" s="35"/>
      <c r="C104" s="35"/>
      <c r="D104" s="35"/>
      <c r="E104" s="35"/>
      <c r="F104" s="35"/>
      <c r="G104" s="36"/>
      <c r="H104" s="37"/>
      <c r="I104" s="6"/>
      <c r="J104" s="1"/>
      <c r="K104" s="1"/>
      <c r="L104" s="6"/>
      <c r="M104" s="1"/>
      <c r="N104" s="1"/>
    </row>
    <row r="105" spans="1:15" s="6" customFormat="1" ht="40.5" customHeight="1" outlineLevel="1">
      <c r="A105" s="14"/>
      <c r="B105" s="10"/>
      <c r="C105" s="10"/>
      <c r="D105" s="32"/>
      <c r="E105" s="13"/>
      <c r="F105" s="10"/>
      <c r="G105" s="26"/>
      <c r="H105" s="26"/>
      <c r="J105" s="15"/>
      <c r="K105" s="1"/>
      <c r="O105" s="47"/>
    </row>
    <row r="106" spans="1:15" s="6" customFormat="1" ht="42.75" customHeight="1">
      <c r="A106" s="14"/>
      <c r="B106" s="10"/>
      <c r="C106" s="60"/>
      <c r="D106" s="32"/>
      <c r="E106" s="13"/>
      <c r="F106" s="10"/>
      <c r="G106" s="26"/>
      <c r="H106" s="26"/>
      <c r="J106" s="15"/>
      <c r="K106" s="1"/>
      <c r="O106" s="47"/>
    </row>
    <row r="107" spans="1:15" s="6" customFormat="1" ht="30.75" customHeight="1">
      <c r="A107" s="14"/>
      <c r="B107" s="10"/>
      <c r="C107" s="60"/>
      <c r="D107" s="32"/>
      <c r="E107" s="13"/>
      <c r="F107" s="10"/>
      <c r="G107" s="26"/>
      <c r="H107" s="26"/>
      <c r="J107" s="15"/>
      <c r="K107" s="1"/>
      <c r="O107" s="47"/>
    </row>
    <row r="108" spans="1:15" s="6" customFormat="1" ht="30.75" customHeight="1">
      <c r="A108" s="14"/>
      <c r="B108" s="10"/>
      <c r="C108" s="60"/>
      <c r="D108" s="32"/>
      <c r="E108" s="13"/>
      <c r="F108" s="10"/>
      <c r="G108" s="26"/>
      <c r="H108" s="26"/>
      <c r="J108" s="15"/>
      <c r="K108" s="1"/>
    </row>
    <row r="109" spans="1:15" s="6" customFormat="1">
      <c r="A109" s="14"/>
      <c r="B109" s="54"/>
      <c r="C109" s="54"/>
      <c r="D109" s="32"/>
      <c r="E109" s="13"/>
      <c r="F109" s="10"/>
      <c r="G109" s="26"/>
      <c r="H109" s="26"/>
      <c r="J109" s="15"/>
      <c r="K109" s="1"/>
    </row>
    <row r="110" spans="1:15" s="5" customFormat="1">
      <c r="A110" s="10"/>
      <c r="B110" s="35"/>
      <c r="C110" s="35"/>
      <c r="D110" s="35"/>
      <c r="E110" s="35"/>
      <c r="F110" s="35"/>
      <c r="G110" s="36"/>
      <c r="H110" s="37"/>
      <c r="J110" s="15"/>
      <c r="K110" s="1"/>
    </row>
    <row r="111" spans="1:15" s="6" customFormat="1" ht="30.75" customHeight="1">
      <c r="A111" s="14"/>
      <c r="B111" s="10"/>
      <c r="C111" s="60"/>
      <c r="D111" s="32"/>
      <c r="E111" s="13"/>
      <c r="F111" s="10"/>
      <c r="G111" s="26"/>
      <c r="H111" s="26"/>
      <c r="J111" s="15"/>
      <c r="K111" s="1"/>
      <c r="O111" s="47"/>
    </row>
    <row r="112" spans="1:15" s="6" customFormat="1" ht="30.75" customHeight="1">
      <c r="A112" s="14"/>
      <c r="B112" s="10"/>
      <c r="C112" s="60"/>
      <c r="D112" s="32"/>
      <c r="E112" s="13"/>
      <c r="F112" s="10"/>
      <c r="G112" s="26"/>
      <c r="H112" s="26"/>
      <c r="J112" s="15"/>
      <c r="K112" s="1"/>
      <c r="O112" s="47"/>
    </row>
    <row r="113" spans="1:20" s="6" customFormat="1" ht="30.75" customHeight="1">
      <c r="A113" s="14"/>
      <c r="B113" s="10"/>
      <c r="C113" s="60"/>
      <c r="D113" s="32"/>
      <c r="E113" s="13"/>
      <c r="F113" s="10"/>
      <c r="G113" s="26"/>
      <c r="H113" s="26"/>
      <c r="J113" s="15"/>
      <c r="K113" s="1"/>
      <c r="O113" s="47"/>
    </row>
    <row r="114" spans="1:20" s="6" customFormat="1" ht="41.25" customHeight="1">
      <c r="A114" s="14"/>
      <c r="B114" s="10"/>
      <c r="C114" s="10"/>
      <c r="D114" s="32"/>
      <c r="E114" s="13"/>
      <c r="F114" s="10"/>
      <c r="G114" s="26"/>
      <c r="H114" s="56"/>
      <c r="J114" s="15"/>
      <c r="K114" s="1"/>
    </row>
    <row r="115" spans="1:20" s="6" customFormat="1" ht="30.75" customHeight="1">
      <c r="A115" s="14"/>
      <c r="B115" s="10"/>
      <c r="C115" s="10"/>
      <c r="D115" s="32"/>
      <c r="E115" s="13"/>
      <c r="F115" s="10"/>
      <c r="G115" s="26"/>
      <c r="H115" s="56"/>
      <c r="J115" s="15"/>
      <c r="K115" s="1"/>
    </row>
    <row r="116" spans="1:20" s="6" customFormat="1" ht="30.75" customHeight="1">
      <c r="A116" s="14"/>
      <c r="B116" s="10"/>
      <c r="C116" s="60"/>
      <c r="D116" s="32"/>
      <c r="E116" s="13"/>
      <c r="F116" s="10"/>
      <c r="G116" s="26"/>
      <c r="H116" s="26"/>
      <c r="J116" s="15"/>
      <c r="K116" s="1"/>
      <c r="O116" s="47"/>
    </row>
    <row r="117" spans="1:20" ht="18">
      <c r="A117" s="29"/>
      <c r="B117" s="30"/>
      <c r="C117" s="30"/>
      <c r="D117" s="58"/>
      <c r="E117" s="55"/>
      <c r="F117" s="30"/>
      <c r="G117" s="31"/>
      <c r="H117" s="56"/>
      <c r="I117" s="15"/>
      <c r="J117" s="15"/>
      <c r="K117" s="15"/>
      <c r="M117" s="42"/>
      <c r="N117" s="41"/>
    </row>
    <row r="118" spans="1:20" s="5" customFormat="1">
      <c r="A118" s="10"/>
      <c r="B118" s="35"/>
      <c r="C118" s="35"/>
      <c r="D118" s="35"/>
      <c r="E118" s="35"/>
      <c r="F118" s="35"/>
      <c r="G118" s="36"/>
      <c r="H118" s="57"/>
      <c r="J118" s="15"/>
      <c r="K118" s="1"/>
    </row>
    <row r="119" spans="1:20" s="6" customFormat="1" ht="30.75" customHeight="1">
      <c r="A119" s="14"/>
      <c r="B119" s="10"/>
      <c r="C119" s="60"/>
      <c r="D119" s="32"/>
      <c r="E119" s="13"/>
      <c r="F119" s="10"/>
      <c r="G119" s="26"/>
      <c r="H119" s="26"/>
      <c r="J119" s="15"/>
      <c r="K119" s="1"/>
      <c r="O119" s="47"/>
      <c r="T119" s="6">
        <f>0.6*2.1*2</f>
        <v>2.52</v>
      </c>
    </row>
    <row r="120" spans="1:20" s="6" customFormat="1" ht="30.75" customHeight="1">
      <c r="A120" s="14"/>
      <c r="B120" s="10"/>
      <c r="C120" s="60"/>
      <c r="D120" s="32"/>
      <c r="E120" s="13"/>
      <c r="F120" s="10"/>
      <c r="G120" s="26"/>
      <c r="H120" s="26"/>
      <c r="J120" s="15"/>
      <c r="K120" s="1"/>
      <c r="O120" s="47"/>
    </row>
    <row r="121" spans="1:20" s="6" customFormat="1" ht="30.75" customHeight="1">
      <c r="A121" s="14"/>
      <c r="B121" s="10"/>
      <c r="C121" s="60"/>
      <c r="D121" s="32"/>
      <c r="E121" s="13"/>
      <c r="F121" s="10"/>
      <c r="G121" s="26"/>
      <c r="H121" s="26"/>
      <c r="J121" s="15"/>
      <c r="K121" s="1"/>
      <c r="O121" s="47"/>
    </row>
    <row r="122" spans="1:20" s="6" customFormat="1" ht="30.75" customHeight="1">
      <c r="A122" s="14"/>
      <c r="B122" s="10"/>
      <c r="C122" s="60"/>
      <c r="D122" s="32"/>
      <c r="E122" s="13"/>
      <c r="F122" s="10"/>
      <c r="G122" s="26"/>
      <c r="H122" s="26"/>
      <c r="J122" s="15"/>
      <c r="K122" s="1"/>
      <c r="O122" s="47"/>
    </row>
    <row r="123" spans="1:20" s="6" customFormat="1" ht="30.75" customHeight="1">
      <c r="A123" s="14"/>
      <c r="B123" s="10"/>
      <c r="C123" s="60"/>
      <c r="D123" s="32"/>
      <c r="E123" s="13"/>
      <c r="F123" s="10"/>
      <c r="G123" s="26"/>
      <c r="H123" s="49"/>
      <c r="J123" s="15"/>
      <c r="K123" s="1"/>
      <c r="O123" s="47"/>
    </row>
    <row r="124" spans="1:20">
      <c r="G124" s="27"/>
      <c r="H124" s="27"/>
      <c r="I124" s="15"/>
      <c r="J124" s="15"/>
      <c r="K124" s="15"/>
      <c r="L124" s="15"/>
    </row>
    <row r="125" spans="1:20">
      <c r="G125" s="27"/>
      <c r="H125" s="27"/>
      <c r="I125" s="15"/>
      <c r="J125" s="15"/>
      <c r="K125" s="15"/>
      <c r="L125" s="15"/>
    </row>
    <row r="126" spans="1:20">
      <c r="G126" s="27"/>
      <c r="H126" s="27"/>
      <c r="I126" s="15"/>
      <c r="J126" s="15"/>
      <c r="K126" s="15"/>
      <c r="L126" s="15"/>
    </row>
    <row r="127" spans="1:20">
      <c r="G127" s="27"/>
      <c r="H127" s="27"/>
    </row>
    <row r="128" spans="1:20">
      <c r="G128" s="27"/>
      <c r="H128" s="27"/>
    </row>
    <row r="129" spans="7:8">
      <c r="G129" s="27"/>
      <c r="H129" s="27"/>
    </row>
    <row r="130" spans="7:8">
      <c r="G130" s="27"/>
      <c r="H130" s="27"/>
    </row>
    <row r="131" spans="7:8">
      <c r="G131" s="27"/>
      <c r="H131" s="27"/>
    </row>
    <row r="132" spans="7:8">
      <c r="G132" s="27"/>
      <c r="H132" s="27"/>
    </row>
    <row r="133" spans="7:8">
      <c r="G133" s="27"/>
      <c r="H133" s="27"/>
    </row>
  </sheetData>
  <mergeCells count="15">
    <mergeCell ref="G101:G102"/>
    <mergeCell ref="B101:B102"/>
    <mergeCell ref="C101:C102"/>
    <mergeCell ref="D101:D102"/>
    <mergeCell ref="E101:E102"/>
    <mergeCell ref="F101:F102"/>
    <mergeCell ref="F89:F90"/>
    <mergeCell ref="G89:G90"/>
    <mergeCell ref="B89:B90"/>
    <mergeCell ref="C89:C90"/>
    <mergeCell ref="D89:D90"/>
    <mergeCell ref="A89:A90"/>
    <mergeCell ref="E89:E90"/>
    <mergeCell ref="A1:H1"/>
    <mergeCell ref="A2:H2"/>
  </mergeCells>
  <phoneticPr fontId="6" type="noConversion"/>
  <conditionalFormatting sqref="H8">
    <cfRule type="cellIs" dxfId="7" priority="17" stopIfTrue="1" operator="equal">
      <formula>0</formula>
    </cfRule>
  </conditionalFormatting>
  <printOptions horizontalCentered="1"/>
  <pageMargins left="0.27559055118110237" right="0.35433070866141736" top="0.35433070866141736" bottom="0.31496062992125984" header="0.19685039370078741" footer="0.19685039370078741"/>
  <pageSetup paperSize="9" scale="75" fitToHeight="15" orientation="landscape" r:id="rId1"/>
  <headerFooter alignWithMargins="0">
    <oddFooter>Página &amp;P de &amp;N</oddFooter>
  </headerFooter>
  <rowBreaks count="2" manualBreakCount="2">
    <brk id="48" max="7" man="1"/>
    <brk id="65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1"/>
  <sheetViews>
    <sheetView showGridLines="0" view="pageBreakPreview" zoomScale="85" zoomScaleNormal="83" zoomScaleSheetLayoutView="85" workbookViewId="0">
      <selection activeCell="E10" sqref="E10"/>
    </sheetView>
  </sheetViews>
  <sheetFormatPr defaultRowHeight="12.75" outlineLevelRow="1"/>
  <cols>
    <col min="1" max="1" width="3.125" style="5" customWidth="1"/>
    <col min="2" max="2" width="9.25" style="5" customWidth="1"/>
    <col min="3" max="3" width="12.875" style="5" customWidth="1"/>
    <col min="4" max="4" width="10.875" style="5" bestFit="1" customWidth="1"/>
    <col min="5" max="5" width="65.875" style="6" customWidth="1"/>
    <col min="6" max="6" width="6.625" style="5" bestFit="1" customWidth="1"/>
    <col min="7" max="7" width="10.125" style="44" bestFit="1" customWidth="1"/>
    <col min="8" max="8" width="44" style="63" bestFit="1" customWidth="1"/>
    <col min="9" max="9" width="9" style="1"/>
    <col min="10" max="10" width="11.375" style="1" customWidth="1"/>
    <col min="11" max="11" width="9.75" style="1" bestFit="1" customWidth="1"/>
    <col min="12" max="16384" width="9" style="1"/>
  </cols>
  <sheetData>
    <row r="1" spans="1:12" ht="23.25">
      <c r="A1" s="184" t="s">
        <v>25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00"/>
    </row>
    <row r="2" spans="1:12" ht="23.25">
      <c r="A2" s="184" t="s">
        <v>151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00"/>
    </row>
    <row r="3" spans="1:12" ht="18">
      <c r="B3" s="33"/>
      <c r="C3" s="53"/>
      <c r="D3" s="204" t="s">
        <v>56</v>
      </c>
      <c r="E3" s="204"/>
      <c r="F3" s="204"/>
      <c r="G3" s="204"/>
      <c r="H3" s="204"/>
      <c r="I3" s="4"/>
      <c r="J3" s="4"/>
      <c r="K3" s="4"/>
      <c r="L3" s="101"/>
    </row>
    <row r="4" spans="1:12" ht="18">
      <c r="B4" s="33"/>
      <c r="C4" s="53"/>
      <c r="D4" s="204" t="s">
        <v>143</v>
      </c>
      <c r="E4" s="204"/>
      <c r="F4" s="204"/>
      <c r="G4" s="204"/>
      <c r="H4" s="204"/>
      <c r="I4" s="4"/>
      <c r="J4" s="4"/>
      <c r="K4" s="4"/>
      <c r="L4" s="101"/>
    </row>
    <row r="5" spans="1:12" ht="18">
      <c r="A5" s="33"/>
      <c r="B5" s="33"/>
      <c r="C5" s="53"/>
      <c r="D5" s="114"/>
      <c r="E5" s="113"/>
      <c r="F5" s="2"/>
      <c r="G5" s="3"/>
      <c r="H5" s="3"/>
      <c r="I5" s="4"/>
      <c r="J5" s="104">
        <f>G4/100+1</f>
        <v>1</v>
      </c>
      <c r="K5" s="104">
        <f>H4/100+1</f>
        <v>1</v>
      </c>
      <c r="L5" s="101"/>
    </row>
    <row r="6" spans="1:12" ht="18">
      <c r="B6" s="33"/>
      <c r="C6" s="53"/>
      <c r="D6" s="204" t="s">
        <v>77</v>
      </c>
      <c r="E6" s="204"/>
      <c r="F6" s="204"/>
      <c r="G6" s="204"/>
      <c r="H6" s="204"/>
      <c r="I6" s="4"/>
      <c r="J6" s="4"/>
      <c r="K6" s="4"/>
      <c r="L6" s="101"/>
    </row>
    <row r="7" spans="1:12" ht="13.5" thickBot="1">
      <c r="G7" s="7"/>
      <c r="H7" s="7"/>
      <c r="L7" s="101"/>
    </row>
    <row r="8" spans="1:12" ht="37.5" customHeight="1" thickBot="1">
      <c r="A8" s="9"/>
      <c r="B8" s="23" t="s">
        <v>0</v>
      </c>
      <c r="C8" s="24" t="s">
        <v>1</v>
      </c>
      <c r="D8" s="24" t="s">
        <v>2</v>
      </c>
      <c r="E8" s="24" t="s">
        <v>3</v>
      </c>
      <c r="F8" s="24" t="s">
        <v>4</v>
      </c>
      <c r="G8" s="24" t="s">
        <v>21</v>
      </c>
      <c r="H8" s="25" t="s">
        <v>32</v>
      </c>
    </row>
    <row r="9" spans="1:12">
      <c r="A9" s="10"/>
      <c r="B9" s="10"/>
      <c r="C9" s="10"/>
      <c r="D9" s="10"/>
      <c r="E9" s="14"/>
      <c r="F9" s="10"/>
      <c r="G9" s="26"/>
      <c r="H9" s="61"/>
    </row>
    <row r="10" spans="1:12" s="5" customFormat="1">
      <c r="A10" s="10"/>
      <c r="B10" s="35">
        <v>1</v>
      </c>
      <c r="C10" s="35"/>
      <c r="D10" s="35"/>
      <c r="E10" s="35" t="s">
        <v>16</v>
      </c>
      <c r="F10" s="35"/>
      <c r="G10" s="36"/>
      <c r="H10" s="62"/>
      <c r="J10" s="1"/>
      <c r="K10" s="1"/>
    </row>
    <row r="11" spans="1:12" s="6" customFormat="1" ht="38.25" customHeight="1" outlineLevel="1">
      <c r="A11" s="14"/>
      <c r="B11" s="10" t="s">
        <v>5</v>
      </c>
      <c r="C11" s="10" t="s">
        <v>52</v>
      </c>
      <c r="D11" s="32" t="s">
        <v>7</v>
      </c>
      <c r="E11" s="13" t="s">
        <v>53</v>
      </c>
      <c r="F11" s="10" t="s">
        <v>12</v>
      </c>
      <c r="G11" s="11">
        <v>2.5</v>
      </c>
      <c r="H11" s="70" t="s">
        <v>57</v>
      </c>
      <c r="J11" s="1"/>
      <c r="K11" s="1"/>
    </row>
    <row r="12" spans="1:12" s="6" customFormat="1" ht="36.75" customHeight="1" outlineLevel="1">
      <c r="A12" s="14"/>
      <c r="B12" s="10" t="s">
        <v>24</v>
      </c>
      <c r="C12" s="10">
        <v>93584</v>
      </c>
      <c r="D12" s="32" t="s">
        <v>7</v>
      </c>
      <c r="E12" s="13" t="s">
        <v>39</v>
      </c>
      <c r="F12" s="10" t="s">
        <v>12</v>
      </c>
      <c r="G12" s="11">
        <v>8</v>
      </c>
      <c r="H12" s="70" t="s">
        <v>58</v>
      </c>
      <c r="J12" s="1"/>
      <c r="K12" s="1"/>
    </row>
    <row r="13" spans="1:12" s="6" customFormat="1" ht="29.25" customHeight="1" outlineLevel="1">
      <c r="A13" s="14"/>
      <c r="B13" s="10" t="s">
        <v>40</v>
      </c>
      <c r="C13" s="10">
        <v>93212</v>
      </c>
      <c r="D13" s="32" t="s">
        <v>7</v>
      </c>
      <c r="E13" s="13" t="s">
        <v>42</v>
      </c>
      <c r="F13" s="10" t="s">
        <v>12</v>
      </c>
      <c r="G13" s="11">
        <v>4</v>
      </c>
      <c r="H13" s="70" t="s">
        <v>59</v>
      </c>
      <c r="J13" s="1"/>
      <c r="K13" s="1"/>
    </row>
    <row r="14" spans="1:12" s="5" customFormat="1" ht="27" customHeight="1">
      <c r="A14" s="10"/>
      <c r="B14" s="10" t="s">
        <v>41</v>
      </c>
      <c r="C14" s="10">
        <v>99064</v>
      </c>
      <c r="D14" s="32" t="s">
        <v>7</v>
      </c>
      <c r="E14" s="13" t="s">
        <v>43</v>
      </c>
      <c r="F14" s="10" t="s">
        <v>15</v>
      </c>
      <c r="G14" s="11">
        <v>82</v>
      </c>
      <c r="H14" s="11" t="s">
        <v>60</v>
      </c>
      <c r="J14" s="15"/>
      <c r="K14" s="15"/>
    </row>
    <row r="15" spans="1:12" s="6" customFormat="1" outlineLevel="1">
      <c r="A15" s="14"/>
      <c r="B15" s="10"/>
      <c r="C15" s="10"/>
      <c r="D15" s="32"/>
      <c r="E15" s="13"/>
      <c r="F15" s="10"/>
      <c r="G15" s="11"/>
      <c r="H15" s="70"/>
      <c r="J15" s="1"/>
      <c r="K15" s="1"/>
    </row>
    <row r="16" spans="1:12" s="6" customFormat="1" outlineLevel="1">
      <c r="A16" s="14"/>
      <c r="B16" s="35">
        <v>2</v>
      </c>
      <c r="C16" s="35"/>
      <c r="D16" s="35"/>
      <c r="E16" s="16" t="s">
        <v>17</v>
      </c>
      <c r="F16" s="16"/>
      <c r="G16" s="16"/>
      <c r="H16" s="16"/>
      <c r="J16" s="1"/>
      <c r="K16" s="1"/>
    </row>
    <row r="17" spans="1:20" s="6" customFormat="1" ht="36.75" customHeight="1" outlineLevel="1">
      <c r="A17" s="14"/>
      <c r="B17" s="10" t="s">
        <v>6</v>
      </c>
      <c r="C17" s="10">
        <v>101116</v>
      </c>
      <c r="D17" s="32" t="s">
        <v>7</v>
      </c>
      <c r="E17" s="13" t="s">
        <v>44</v>
      </c>
      <c r="F17" s="10" t="s">
        <v>13</v>
      </c>
      <c r="G17" s="11">
        <v>172</v>
      </c>
      <c r="H17" s="70" t="s">
        <v>62</v>
      </c>
      <c r="J17" s="1"/>
      <c r="K17" s="1"/>
    </row>
    <row r="18" spans="1:20" s="6" customFormat="1" ht="51">
      <c r="A18" s="14"/>
      <c r="B18" s="10" t="s">
        <v>8</v>
      </c>
      <c r="C18" s="10">
        <v>100973</v>
      </c>
      <c r="D18" s="32" t="s">
        <v>7</v>
      </c>
      <c r="E18" s="13" t="s">
        <v>45</v>
      </c>
      <c r="F18" s="10" t="s">
        <v>13</v>
      </c>
      <c r="G18" s="11">
        <v>172</v>
      </c>
      <c r="H18" s="70" t="s">
        <v>62</v>
      </c>
      <c r="J18" s="1"/>
      <c r="K18" s="1"/>
    </row>
    <row r="19" spans="1:20" s="5" customFormat="1" ht="45.75" customHeight="1" outlineLevel="1">
      <c r="A19" s="10"/>
      <c r="B19" s="10" t="s">
        <v>23</v>
      </c>
      <c r="C19" s="10">
        <v>97912</v>
      </c>
      <c r="D19" s="32" t="s">
        <v>7</v>
      </c>
      <c r="E19" s="13" t="s">
        <v>46</v>
      </c>
      <c r="F19" s="10" t="s">
        <v>47</v>
      </c>
      <c r="G19" s="11">
        <v>344</v>
      </c>
      <c r="H19" s="70" t="s">
        <v>61</v>
      </c>
      <c r="J19" s="1"/>
      <c r="K19" s="1"/>
      <c r="L19" s="6"/>
      <c r="M19" s="6"/>
      <c r="N19" s="6"/>
    </row>
    <row r="20" spans="1:20" s="6" customFormat="1" ht="12" customHeight="1" outlineLevel="1">
      <c r="A20" s="14"/>
      <c r="B20" s="10"/>
      <c r="C20" s="10"/>
      <c r="D20" s="10"/>
      <c r="E20" s="14"/>
      <c r="F20" s="10"/>
      <c r="G20" s="11"/>
      <c r="H20" s="70"/>
      <c r="J20" s="1"/>
      <c r="K20" s="1"/>
    </row>
    <row r="21" spans="1:20" s="6" customFormat="1" ht="36.75" customHeight="1" outlineLevel="1">
      <c r="A21" s="14"/>
      <c r="B21" s="35">
        <v>3</v>
      </c>
      <c r="C21" s="35"/>
      <c r="D21" s="35"/>
      <c r="E21" s="16" t="s">
        <v>48</v>
      </c>
      <c r="F21" s="16"/>
      <c r="G21" s="16"/>
      <c r="H21" s="16"/>
      <c r="J21" s="1"/>
      <c r="K21" s="1"/>
    </row>
    <row r="22" spans="1:20" s="6" customFormat="1" ht="25.5" outlineLevel="1">
      <c r="A22" s="14"/>
      <c r="B22" s="10" t="s">
        <v>18</v>
      </c>
      <c r="C22" s="10" t="s">
        <v>107</v>
      </c>
      <c r="D22" s="32" t="s">
        <v>7</v>
      </c>
      <c r="E22" s="13" t="s">
        <v>54</v>
      </c>
      <c r="F22" s="10" t="s">
        <v>13</v>
      </c>
      <c r="G22" s="11">
        <v>57.1</v>
      </c>
      <c r="H22" s="70" t="s">
        <v>74</v>
      </c>
      <c r="J22" s="1"/>
      <c r="K22" s="1"/>
    </row>
    <row r="23" spans="1:20" s="6" customFormat="1" ht="25.5" outlineLevel="1">
      <c r="A23" s="14"/>
      <c r="B23" s="10" t="s">
        <v>19</v>
      </c>
      <c r="C23" s="10">
        <v>101167</v>
      </c>
      <c r="D23" s="32" t="s">
        <v>7</v>
      </c>
      <c r="E23" s="13" t="s">
        <v>49</v>
      </c>
      <c r="F23" s="10" t="s">
        <v>12</v>
      </c>
      <c r="G23" s="11">
        <v>549.30999999999995</v>
      </c>
      <c r="H23" s="70" t="s">
        <v>75</v>
      </c>
      <c r="J23" s="1"/>
      <c r="K23" s="1"/>
    </row>
    <row r="24" spans="1:20" s="6" customFormat="1" ht="10.5" customHeight="1" outlineLevel="1">
      <c r="A24" s="14"/>
      <c r="B24" s="10"/>
      <c r="C24" s="10"/>
      <c r="D24" s="32"/>
      <c r="E24" s="13"/>
      <c r="F24" s="10"/>
      <c r="G24" s="11"/>
      <c r="H24" s="70"/>
      <c r="J24" s="1"/>
      <c r="K24" s="1"/>
    </row>
    <row r="25" spans="1:20" s="6" customFormat="1" ht="36.75" customHeight="1" outlineLevel="1">
      <c r="A25" s="14"/>
      <c r="B25" s="35">
        <v>4</v>
      </c>
      <c r="C25" s="35"/>
      <c r="D25" s="35"/>
      <c r="E25" s="16" t="s">
        <v>50</v>
      </c>
      <c r="F25" s="16"/>
      <c r="G25" s="16"/>
      <c r="H25" s="16"/>
      <c r="J25" s="1"/>
      <c r="K25" s="1"/>
    </row>
    <row r="26" spans="1:20" s="6" customFormat="1" ht="63.75" outlineLevel="1">
      <c r="A26" s="14"/>
      <c r="B26" s="10" t="s">
        <v>20</v>
      </c>
      <c r="C26" s="10">
        <v>94273</v>
      </c>
      <c r="D26" s="32" t="s">
        <v>7</v>
      </c>
      <c r="E26" s="13" t="s">
        <v>51</v>
      </c>
      <c r="F26" s="10" t="s">
        <v>15</v>
      </c>
      <c r="G26" s="11">
        <v>164</v>
      </c>
      <c r="H26" s="70" t="s">
        <v>76</v>
      </c>
      <c r="J26" s="1"/>
      <c r="K26" s="1"/>
      <c r="T26" s="6">
        <v>46.64</v>
      </c>
    </row>
    <row r="27" spans="1:20" s="6" customFormat="1" ht="36.75" customHeight="1" outlineLevel="1">
      <c r="A27" s="14"/>
      <c r="B27" s="10"/>
      <c r="C27" s="52"/>
      <c r="D27" s="32"/>
      <c r="E27" s="38"/>
      <c r="F27" s="10"/>
      <c r="G27" s="26"/>
      <c r="H27" s="70"/>
      <c r="J27" s="1"/>
      <c r="K27" s="1"/>
    </row>
    <row r="28" spans="1:20" s="6" customFormat="1" ht="36.75" customHeight="1" outlineLevel="1">
      <c r="A28" s="14"/>
      <c r="B28" s="10"/>
      <c r="C28" s="71"/>
      <c r="D28" s="32"/>
      <c r="E28" s="70"/>
      <c r="F28" s="10"/>
      <c r="G28" s="26"/>
      <c r="H28" s="70"/>
      <c r="J28" s="1"/>
      <c r="K28" s="1"/>
    </row>
    <row r="29" spans="1:20" s="6" customFormat="1" ht="36.75" customHeight="1" outlineLevel="1">
      <c r="A29" s="14"/>
      <c r="B29" s="10"/>
      <c r="C29" s="71"/>
      <c r="D29" s="32"/>
      <c r="E29" s="70"/>
      <c r="F29" s="10"/>
      <c r="G29" s="26"/>
      <c r="H29" s="70"/>
      <c r="J29" s="1"/>
      <c r="K29" s="1"/>
    </row>
    <row r="30" spans="1:20" s="6" customFormat="1" ht="36.75" customHeight="1" outlineLevel="1">
      <c r="A30" s="14"/>
      <c r="B30" s="10"/>
      <c r="C30" s="71"/>
      <c r="D30" s="32"/>
      <c r="E30" s="70"/>
      <c r="F30" s="10"/>
      <c r="G30" s="26"/>
      <c r="H30" s="70"/>
      <c r="J30" s="1"/>
      <c r="K30" s="1"/>
    </row>
    <row r="31" spans="1:20" s="6" customFormat="1" ht="36.75" customHeight="1" outlineLevel="1">
      <c r="A31" s="14"/>
      <c r="B31" s="10"/>
      <c r="C31" s="71"/>
      <c r="D31" s="32"/>
      <c r="E31" s="70"/>
      <c r="F31" s="10"/>
      <c r="G31" s="26"/>
      <c r="H31" s="70"/>
      <c r="J31" s="1"/>
      <c r="K31" s="1"/>
    </row>
    <row r="32" spans="1:20" s="6" customFormat="1" ht="36.75" customHeight="1" outlineLevel="1">
      <c r="A32" s="14"/>
      <c r="B32" s="10"/>
      <c r="C32" s="71"/>
      <c r="D32" s="32"/>
      <c r="E32" s="70"/>
      <c r="F32" s="10"/>
      <c r="G32" s="26"/>
      <c r="H32" s="70"/>
      <c r="J32" s="1"/>
      <c r="K32" s="1"/>
    </row>
    <row r="33" spans="1:20" s="6" customFormat="1" ht="36.75" customHeight="1" outlineLevel="1">
      <c r="A33" s="14"/>
      <c r="B33" s="10"/>
      <c r="C33" s="71"/>
      <c r="D33" s="32"/>
      <c r="E33" s="70"/>
      <c r="F33" s="10"/>
      <c r="G33" s="26"/>
      <c r="H33" s="70"/>
      <c r="J33" s="1"/>
      <c r="K33" s="1"/>
    </row>
    <row r="34" spans="1:20" s="6" customFormat="1" ht="36.75" customHeight="1" outlineLevel="1">
      <c r="A34" s="14"/>
      <c r="B34" s="10"/>
      <c r="C34" s="71"/>
      <c r="D34" s="32"/>
      <c r="E34" s="70"/>
      <c r="F34" s="10"/>
      <c r="G34" s="26"/>
      <c r="H34" s="70"/>
      <c r="J34" s="1"/>
      <c r="K34" s="1"/>
    </row>
    <row r="35" spans="1:20" s="6" customFormat="1" ht="36.75" customHeight="1" outlineLevel="1">
      <c r="A35" s="14"/>
      <c r="B35" s="10"/>
      <c r="C35" s="71"/>
      <c r="D35" s="32"/>
      <c r="E35" s="70"/>
      <c r="F35" s="10"/>
      <c r="G35" s="26"/>
      <c r="H35" s="70"/>
      <c r="J35" s="1"/>
      <c r="K35" s="1"/>
    </row>
    <row r="36" spans="1:20" s="6" customFormat="1" ht="36.75" customHeight="1" outlineLevel="1">
      <c r="A36" s="14"/>
      <c r="B36" s="10"/>
      <c r="C36" s="71"/>
      <c r="D36" s="32"/>
      <c r="E36" s="70"/>
      <c r="F36" s="10"/>
      <c r="G36" s="26"/>
      <c r="H36" s="70"/>
      <c r="J36" s="1"/>
      <c r="K36" s="1"/>
    </row>
    <row r="37" spans="1:20" s="6" customFormat="1" ht="12.75" customHeight="1" outlineLevel="1">
      <c r="A37" s="14"/>
      <c r="B37" s="10"/>
      <c r="C37" s="10"/>
      <c r="D37" s="32"/>
      <c r="E37" s="14"/>
      <c r="F37" s="10"/>
      <c r="G37" s="26"/>
      <c r="H37" s="61"/>
      <c r="J37" s="15"/>
      <c r="K37" s="1"/>
      <c r="T37" s="6">
        <v>297.73</v>
      </c>
    </row>
    <row r="38" spans="1:20" s="5" customFormat="1" ht="12.75" customHeight="1" outlineLevel="1">
      <c r="A38" s="10"/>
      <c r="B38" s="35"/>
      <c r="C38" s="35"/>
      <c r="D38" s="35"/>
      <c r="E38" s="35"/>
      <c r="F38" s="35"/>
      <c r="G38" s="36"/>
      <c r="H38" s="62"/>
      <c r="J38" s="15"/>
      <c r="K38" s="1"/>
    </row>
    <row r="39" spans="1:20" s="6" customFormat="1">
      <c r="A39" s="14"/>
      <c r="B39" s="10"/>
      <c r="C39" s="60"/>
      <c r="D39" s="32"/>
      <c r="E39" s="13"/>
      <c r="F39" s="10"/>
      <c r="G39" s="26"/>
      <c r="H39" s="13"/>
      <c r="J39" s="15"/>
      <c r="K39" s="1"/>
      <c r="O39" s="47"/>
    </row>
    <row r="40" spans="1:20" s="6" customFormat="1">
      <c r="A40" s="14"/>
      <c r="B40" s="10"/>
      <c r="C40" s="60"/>
      <c r="D40" s="32"/>
      <c r="E40" s="13"/>
      <c r="F40" s="10"/>
      <c r="G40" s="26"/>
      <c r="H40" s="13"/>
      <c r="J40" s="15"/>
      <c r="K40" s="1"/>
      <c r="O40" s="47"/>
    </row>
    <row r="41" spans="1:20" s="6" customFormat="1" outlineLevel="1">
      <c r="A41" s="14"/>
      <c r="B41" s="10"/>
      <c r="C41" s="71"/>
      <c r="D41" s="32"/>
      <c r="E41" s="70"/>
      <c r="F41" s="10"/>
      <c r="G41" s="26"/>
      <c r="H41" s="70"/>
      <c r="J41" s="1"/>
      <c r="K41" s="1"/>
    </row>
    <row r="42" spans="1:20" s="6" customFormat="1" outlineLevel="1">
      <c r="A42" s="14"/>
      <c r="B42" s="10"/>
      <c r="C42" s="71"/>
      <c r="D42" s="32"/>
      <c r="E42" s="70"/>
      <c r="F42" s="10"/>
      <c r="G42" s="26"/>
      <c r="H42" s="70"/>
      <c r="J42" s="1"/>
      <c r="K42" s="1"/>
    </row>
    <row r="43" spans="1:20" s="6" customFormat="1">
      <c r="A43" s="14"/>
      <c r="B43" s="10"/>
      <c r="C43" s="60"/>
      <c r="D43" s="32"/>
      <c r="E43" s="13"/>
      <c r="F43" s="10"/>
      <c r="G43" s="26"/>
      <c r="H43" s="13"/>
      <c r="J43" s="15"/>
      <c r="K43" s="1"/>
      <c r="O43" s="47"/>
    </row>
    <row r="44" spans="1:20" s="6" customFormat="1">
      <c r="A44" s="14"/>
      <c r="B44" s="10"/>
      <c r="C44" s="60"/>
      <c r="D44" s="32"/>
      <c r="E44" s="13"/>
      <c r="F44" s="10"/>
      <c r="G44" s="26"/>
      <c r="H44" s="13"/>
      <c r="J44" s="15"/>
      <c r="K44" s="1"/>
      <c r="O44" s="47"/>
    </row>
    <row r="45" spans="1:20" s="6" customFormat="1">
      <c r="A45" s="14"/>
      <c r="B45" s="10"/>
      <c r="C45" s="60"/>
      <c r="D45" s="32"/>
      <c r="E45" s="13"/>
      <c r="F45" s="10"/>
      <c r="G45" s="26"/>
      <c r="H45" s="13"/>
      <c r="J45" s="15"/>
      <c r="K45" s="1"/>
      <c r="O45" s="47"/>
    </row>
    <row r="46" spans="1:20" s="6" customFormat="1">
      <c r="A46" s="14"/>
      <c r="B46" s="10"/>
      <c r="C46" s="60"/>
      <c r="D46" s="32"/>
      <c r="E46" s="13"/>
      <c r="F46" s="10"/>
      <c r="G46" s="26"/>
      <c r="H46" s="13"/>
      <c r="J46" s="15"/>
      <c r="K46" s="1"/>
      <c r="O46" s="47"/>
    </row>
    <row r="47" spans="1:20" s="6" customFormat="1">
      <c r="A47" s="14"/>
      <c r="B47" s="10"/>
      <c r="C47" s="60"/>
      <c r="D47" s="32"/>
      <c r="E47" s="13"/>
      <c r="F47" s="10"/>
      <c r="G47" s="26"/>
      <c r="H47" s="13"/>
      <c r="J47" s="15"/>
      <c r="K47" s="1"/>
      <c r="O47" s="47"/>
    </row>
    <row r="48" spans="1:20" s="6" customFormat="1">
      <c r="A48" s="14"/>
      <c r="B48" s="10"/>
      <c r="C48" s="60"/>
      <c r="D48" s="32"/>
      <c r="E48" s="13"/>
      <c r="F48" s="10"/>
      <c r="G48" s="26"/>
      <c r="H48" s="13"/>
      <c r="J48" s="15"/>
      <c r="K48" s="1"/>
      <c r="O48" s="47"/>
    </row>
    <row r="49" spans="1:15" s="6" customFormat="1" ht="12.75" customHeight="1" outlineLevel="1">
      <c r="A49" s="14"/>
      <c r="B49" s="10"/>
      <c r="C49" s="71"/>
      <c r="D49" s="32"/>
      <c r="E49" s="70"/>
      <c r="F49" s="10"/>
      <c r="G49" s="26"/>
      <c r="H49" s="61"/>
      <c r="J49" s="15"/>
      <c r="K49" s="1"/>
    </row>
    <row r="50" spans="1:15" s="5" customFormat="1" ht="12.75" customHeight="1" outlineLevel="1">
      <c r="A50" s="10"/>
      <c r="B50" s="35"/>
      <c r="C50" s="35"/>
      <c r="D50" s="35"/>
      <c r="E50" s="35"/>
      <c r="F50" s="35"/>
      <c r="G50" s="36"/>
      <c r="H50" s="72"/>
      <c r="J50" s="15"/>
      <c r="K50" s="1"/>
    </row>
    <row r="51" spans="1:15" s="6" customFormat="1">
      <c r="A51" s="14"/>
      <c r="B51" s="10"/>
      <c r="C51" s="60"/>
      <c r="D51" s="32"/>
      <c r="E51" s="70"/>
      <c r="F51" s="10"/>
      <c r="G51" s="56"/>
      <c r="H51" s="73"/>
      <c r="J51" s="15"/>
      <c r="K51" s="1"/>
      <c r="O51" s="47"/>
    </row>
    <row r="52" spans="1:15" s="6" customFormat="1">
      <c r="A52" s="14"/>
      <c r="B52" s="10"/>
      <c r="C52" s="60"/>
      <c r="D52" s="32"/>
      <c r="E52" s="13"/>
      <c r="F52" s="10"/>
      <c r="G52" s="56"/>
      <c r="H52" s="73"/>
      <c r="J52" s="15"/>
      <c r="K52" s="1"/>
      <c r="O52" s="47"/>
    </row>
    <row r="53" spans="1:15" s="6" customFormat="1">
      <c r="A53" s="14"/>
      <c r="B53" s="10"/>
      <c r="C53" s="60"/>
      <c r="D53" s="32"/>
      <c r="E53" s="13"/>
      <c r="F53" s="10"/>
      <c r="G53" s="56"/>
      <c r="H53" s="73"/>
      <c r="J53" s="15"/>
      <c r="K53" s="1"/>
      <c r="O53" s="47"/>
    </row>
    <row r="54" spans="1:15" s="6" customFormat="1">
      <c r="A54" s="14"/>
      <c r="B54" s="10"/>
      <c r="C54" s="60"/>
      <c r="D54" s="32"/>
      <c r="E54" s="13"/>
      <c r="F54" s="10"/>
      <c r="G54" s="56"/>
      <c r="H54" s="73"/>
      <c r="J54" s="15"/>
      <c r="K54" s="1"/>
      <c r="O54" s="47"/>
    </row>
    <row r="55" spans="1:15" s="6" customFormat="1">
      <c r="A55" s="14"/>
      <c r="B55" s="10"/>
      <c r="C55" s="60"/>
      <c r="D55" s="32"/>
      <c r="E55" s="13"/>
      <c r="F55" s="10"/>
      <c r="G55" s="56"/>
      <c r="H55" s="73"/>
      <c r="J55" s="15"/>
      <c r="K55" s="1"/>
      <c r="O55" s="47"/>
    </row>
    <row r="56" spans="1:15" s="6" customFormat="1">
      <c r="A56" s="14"/>
      <c r="B56" s="10"/>
      <c r="C56" s="60"/>
      <c r="D56" s="32"/>
      <c r="E56" s="13"/>
      <c r="F56" s="10"/>
      <c r="G56" s="56"/>
      <c r="H56" s="73"/>
      <c r="J56" s="15"/>
      <c r="K56" s="1"/>
      <c r="O56" s="47"/>
    </row>
    <row r="57" spans="1:15" s="6" customFormat="1">
      <c r="A57" s="14"/>
      <c r="B57" s="10"/>
      <c r="C57" s="60"/>
      <c r="D57" s="32"/>
      <c r="E57" s="13"/>
      <c r="F57" s="10"/>
      <c r="G57" s="56"/>
      <c r="H57" s="73"/>
      <c r="J57" s="15"/>
      <c r="K57" s="1"/>
      <c r="O57" s="47"/>
    </row>
    <row r="58" spans="1:15" s="6" customFormat="1">
      <c r="A58" s="14"/>
      <c r="B58" s="10"/>
      <c r="C58" s="60"/>
      <c r="D58" s="32"/>
      <c r="E58" s="13"/>
      <c r="F58" s="10"/>
      <c r="G58" s="56"/>
      <c r="H58" s="73"/>
      <c r="J58" s="15"/>
      <c r="K58" s="1"/>
      <c r="O58" s="47"/>
    </row>
    <row r="59" spans="1:15" s="6" customFormat="1">
      <c r="A59" s="14"/>
      <c r="B59" s="10"/>
      <c r="C59" s="60"/>
      <c r="D59" s="32"/>
      <c r="E59" s="13"/>
      <c r="F59" s="10"/>
      <c r="G59" s="56"/>
      <c r="H59" s="73"/>
      <c r="J59" s="15"/>
      <c r="K59" s="1"/>
      <c r="O59" s="47"/>
    </row>
    <row r="60" spans="1:15" s="6" customFormat="1">
      <c r="A60" s="14"/>
      <c r="B60" s="10"/>
      <c r="C60" s="60"/>
      <c r="D60" s="32"/>
      <c r="E60" s="13"/>
      <c r="F60" s="10"/>
      <c r="G60" s="56"/>
      <c r="H60" s="73"/>
      <c r="J60" s="15"/>
      <c r="K60" s="1"/>
      <c r="O60" s="47"/>
    </row>
    <row r="61" spans="1:15" s="6" customFormat="1">
      <c r="A61" s="14"/>
      <c r="B61" s="10"/>
      <c r="C61" s="60"/>
      <c r="D61" s="32"/>
      <c r="E61" s="13"/>
      <c r="F61" s="10"/>
      <c r="G61" s="56"/>
      <c r="H61" s="73"/>
      <c r="J61" s="15"/>
      <c r="K61" s="1"/>
      <c r="O61" s="47"/>
    </row>
    <row r="62" spans="1:15" s="6" customFormat="1">
      <c r="A62" s="14"/>
      <c r="B62" s="10"/>
      <c r="C62" s="60"/>
      <c r="D62" s="32"/>
      <c r="E62" s="13"/>
      <c r="F62" s="10"/>
      <c r="G62" s="56"/>
      <c r="H62" s="73"/>
      <c r="J62" s="15"/>
      <c r="K62" s="1"/>
      <c r="O62" s="47"/>
    </row>
    <row r="63" spans="1:15" s="6" customFormat="1">
      <c r="A63" s="14"/>
      <c r="B63" s="10"/>
      <c r="C63" s="60"/>
      <c r="D63" s="32"/>
      <c r="E63" s="13"/>
      <c r="F63" s="10"/>
      <c r="G63" s="56"/>
      <c r="H63" s="73"/>
      <c r="J63" s="15"/>
      <c r="K63" s="1"/>
      <c r="O63" s="47"/>
    </row>
    <row r="64" spans="1:15" s="6" customFormat="1">
      <c r="A64" s="14"/>
      <c r="B64" s="10"/>
      <c r="C64" s="60"/>
      <c r="D64" s="32"/>
      <c r="E64" s="13"/>
      <c r="F64" s="10"/>
      <c r="G64" s="56"/>
      <c r="H64" s="73"/>
      <c r="J64" s="15"/>
      <c r="K64" s="1"/>
      <c r="O64" s="47"/>
    </row>
    <row r="65" spans="1:15" s="6" customFormat="1">
      <c r="A65" s="14"/>
      <c r="B65" s="10"/>
      <c r="C65" s="60"/>
      <c r="D65" s="32"/>
      <c r="E65" s="13"/>
      <c r="F65" s="10"/>
      <c r="G65" s="56"/>
      <c r="H65" s="73"/>
      <c r="J65" s="15"/>
      <c r="K65" s="1"/>
      <c r="O65" s="47"/>
    </row>
    <row r="66" spans="1:15" s="6" customFormat="1">
      <c r="A66" s="14"/>
      <c r="B66" s="10"/>
      <c r="C66" s="60"/>
      <c r="D66" s="32"/>
      <c r="E66" s="13"/>
      <c r="F66" s="10"/>
      <c r="G66" s="56"/>
      <c r="H66" s="73"/>
      <c r="J66" s="15"/>
      <c r="K66" s="1"/>
      <c r="O66" s="47"/>
    </row>
    <row r="67" spans="1:15" s="6" customFormat="1" ht="24" customHeight="1">
      <c r="A67" s="14"/>
      <c r="B67" s="10"/>
      <c r="C67" s="60"/>
      <c r="D67" s="32"/>
      <c r="E67" s="13"/>
      <c r="F67" s="10"/>
      <c r="G67" s="56"/>
      <c r="H67" s="73"/>
      <c r="J67" s="15"/>
      <c r="K67" s="1"/>
      <c r="O67" s="47"/>
    </row>
    <row r="68" spans="1:15" s="6" customFormat="1">
      <c r="A68" s="14"/>
      <c r="B68" s="10"/>
      <c r="C68" s="60"/>
      <c r="D68" s="32"/>
      <c r="E68" s="13"/>
      <c r="F68" s="10"/>
      <c r="G68" s="56"/>
      <c r="H68" s="73"/>
      <c r="J68" s="15"/>
      <c r="K68" s="1"/>
      <c r="O68" s="47"/>
    </row>
    <row r="69" spans="1:15" s="6" customFormat="1">
      <c r="A69" s="14"/>
      <c r="B69" s="10"/>
      <c r="C69" s="60"/>
      <c r="D69" s="32"/>
      <c r="E69" s="13"/>
      <c r="F69" s="10"/>
      <c r="G69" s="56"/>
      <c r="H69" s="73"/>
      <c r="J69" s="15"/>
      <c r="K69" s="1"/>
      <c r="O69" s="47"/>
    </row>
    <row r="70" spans="1:15" s="6" customFormat="1">
      <c r="A70" s="14"/>
      <c r="B70" s="10"/>
      <c r="C70" s="60"/>
      <c r="D70" s="32"/>
      <c r="E70" s="13"/>
      <c r="F70" s="10"/>
      <c r="G70" s="56"/>
      <c r="H70" s="73"/>
      <c r="J70" s="15"/>
      <c r="K70" s="1"/>
      <c r="O70" s="47"/>
    </row>
    <row r="71" spans="1:15" s="6" customFormat="1">
      <c r="A71" s="14"/>
      <c r="B71" s="10"/>
      <c r="C71" s="60"/>
      <c r="D71" s="32"/>
      <c r="E71" s="13"/>
      <c r="F71" s="10"/>
      <c r="G71" s="56"/>
      <c r="H71" s="73"/>
      <c r="J71" s="15"/>
      <c r="K71" s="1"/>
      <c r="O71" s="47"/>
    </row>
    <row r="72" spans="1:15" s="6" customFormat="1">
      <c r="A72" s="14"/>
      <c r="B72" s="10"/>
      <c r="C72" s="60"/>
      <c r="D72" s="32"/>
      <c r="E72" s="13"/>
      <c r="F72" s="10"/>
      <c r="G72" s="56"/>
      <c r="H72" s="73"/>
      <c r="J72" s="15"/>
      <c r="K72" s="1"/>
      <c r="O72" s="47"/>
    </row>
    <row r="73" spans="1:15" s="6" customFormat="1">
      <c r="A73" s="14"/>
      <c r="B73" s="10"/>
      <c r="C73" s="60"/>
      <c r="D73" s="32"/>
      <c r="E73" s="13"/>
      <c r="F73" s="10"/>
      <c r="G73" s="56"/>
      <c r="H73" s="73"/>
      <c r="J73" s="15"/>
      <c r="K73" s="1"/>
      <c r="O73" s="47"/>
    </row>
    <row r="74" spans="1:15" s="6" customFormat="1">
      <c r="A74" s="14"/>
      <c r="B74" s="10"/>
      <c r="C74" s="60"/>
      <c r="D74" s="32"/>
      <c r="E74" s="13"/>
      <c r="F74" s="10"/>
      <c r="G74" s="56"/>
      <c r="H74" s="73"/>
      <c r="J74" s="15"/>
      <c r="K74" s="1"/>
      <c r="O74" s="47"/>
    </row>
    <row r="75" spans="1:15" s="6" customFormat="1">
      <c r="A75" s="14"/>
      <c r="B75" s="10"/>
      <c r="C75" s="60"/>
      <c r="D75" s="32"/>
      <c r="E75" s="13"/>
      <c r="F75" s="10"/>
      <c r="G75" s="56"/>
      <c r="H75" s="73"/>
      <c r="J75" s="15"/>
      <c r="K75" s="1"/>
      <c r="O75" s="47"/>
    </row>
    <row r="76" spans="1:15" s="6" customFormat="1">
      <c r="A76" s="14"/>
      <c r="B76" s="10"/>
      <c r="C76" s="60"/>
      <c r="D76" s="32"/>
      <c r="E76" s="13"/>
      <c r="F76" s="10"/>
      <c r="G76" s="56"/>
      <c r="H76" s="73"/>
      <c r="J76" s="15"/>
      <c r="K76" s="1"/>
      <c r="O76" s="47"/>
    </row>
    <row r="77" spans="1:15" s="6" customFormat="1">
      <c r="A77" s="14"/>
      <c r="B77" s="10"/>
      <c r="C77" s="60"/>
      <c r="D77" s="32"/>
      <c r="E77" s="13"/>
      <c r="F77" s="10"/>
      <c r="G77" s="56"/>
      <c r="H77" s="73"/>
      <c r="J77" s="15"/>
      <c r="K77" s="1"/>
      <c r="O77" s="47"/>
    </row>
    <row r="78" spans="1:15" s="6" customFormat="1">
      <c r="A78" s="14"/>
      <c r="B78" s="10"/>
      <c r="C78" s="60"/>
      <c r="D78" s="32"/>
      <c r="E78" s="13"/>
      <c r="F78" s="10"/>
      <c r="G78" s="56"/>
      <c r="H78" s="73"/>
      <c r="J78" s="15"/>
      <c r="K78" s="1"/>
      <c r="O78" s="47"/>
    </row>
    <row r="79" spans="1:15" s="6" customFormat="1">
      <c r="A79" s="14"/>
      <c r="B79" s="10"/>
      <c r="C79" s="60"/>
      <c r="D79" s="32"/>
      <c r="E79" s="13"/>
      <c r="F79" s="10"/>
      <c r="G79" s="56"/>
      <c r="H79" s="73"/>
      <c r="J79" s="15"/>
      <c r="K79" s="1"/>
      <c r="O79" s="47"/>
    </row>
    <row r="80" spans="1:15" s="6" customFormat="1">
      <c r="A80" s="14"/>
      <c r="B80" s="10"/>
      <c r="C80" s="60"/>
      <c r="D80" s="32"/>
      <c r="E80" s="13"/>
      <c r="F80" s="10"/>
      <c r="G80" s="56"/>
      <c r="H80" s="73"/>
      <c r="J80" s="15"/>
      <c r="K80" s="1"/>
      <c r="O80" s="47"/>
    </row>
    <row r="81" spans="1:16" s="6" customFormat="1">
      <c r="A81" s="14"/>
      <c r="B81" s="10"/>
      <c r="C81" s="60"/>
      <c r="D81" s="32"/>
      <c r="E81" s="13"/>
      <c r="F81" s="10"/>
      <c r="G81" s="56"/>
      <c r="H81" s="73"/>
      <c r="J81" s="15"/>
      <c r="K81" s="1"/>
      <c r="O81" s="47"/>
    </row>
    <row r="82" spans="1:16" s="6" customFormat="1">
      <c r="A82" s="14"/>
      <c r="B82" s="10"/>
      <c r="C82" s="60"/>
      <c r="D82" s="32"/>
      <c r="E82" s="13"/>
      <c r="F82" s="10"/>
      <c r="G82" s="56"/>
      <c r="H82" s="73"/>
      <c r="J82" s="15"/>
      <c r="K82" s="1"/>
      <c r="O82" s="47"/>
    </row>
    <row r="83" spans="1:16" s="6" customFormat="1">
      <c r="A83" s="14"/>
      <c r="B83" s="10"/>
      <c r="C83" s="60"/>
      <c r="D83" s="32"/>
      <c r="E83" s="13"/>
      <c r="F83" s="10"/>
      <c r="G83" s="56"/>
      <c r="H83" s="73"/>
      <c r="J83" s="15"/>
      <c r="K83" s="1"/>
      <c r="O83" s="47"/>
    </row>
    <row r="84" spans="1:16" s="6" customFormat="1">
      <c r="A84" s="14"/>
      <c r="B84" s="10"/>
      <c r="C84" s="60"/>
      <c r="D84" s="32"/>
      <c r="E84" s="13"/>
      <c r="F84" s="10"/>
      <c r="G84" s="56"/>
      <c r="H84" s="73"/>
      <c r="J84" s="15"/>
      <c r="K84" s="1"/>
      <c r="O84" s="47"/>
    </row>
    <row r="85" spans="1:16" s="6" customFormat="1">
      <c r="A85" s="14"/>
      <c r="B85" s="10"/>
      <c r="C85" s="60"/>
      <c r="D85" s="32"/>
      <c r="E85" s="13"/>
      <c r="F85" s="10"/>
      <c r="G85" s="56"/>
      <c r="H85" s="73"/>
      <c r="J85" s="15"/>
      <c r="K85" s="1"/>
      <c r="O85" s="47"/>
    </row>
    <row r="86" spans="1:16" s="6" customFormat="1">
      <c r="A86" s="14"/>
      <c r="B86" s="10"/>
      <c r="C86" s="60"/>
      <c r="D86" s="32"/>
      <c r="E86" s="13"/>
      <c r="F86" s="10"/>
      <c r="G86" s="56"/>
      <c r="H86" s="73"/>
      <c r="J86" s="15"/>
      <c r="K86" s="1"/>
      <c r="O86" s="47"/>
    </row>
    <row r="87" spans="1:16" s="6" customFormat="1">
      <c r="A87" s="14"/>
      <c r="B87" s="10"/>
      <c r="C87" s="60"/>
      <c r="D87" s="32"/>
      <c r="E87" s="13"/>
      <c r="F87" s="10"/>
      <c r="G87" s="56"/>
      <c r="H87" s="73"/>
      <c r="J87" s="15"/>
      <c r="K87" s="1"/>
      <c r="O87" s="47"/>
    </row>
    <row r="88" spans="1:16" s="6" customFormat="1">
      <c r="A88" s="14"/>
      <c r="B88" s="10"/>
      <c r="C88" s="60"/>
      <c r="D88" s="32"/>
      <c r="E88" s="13"/>
      <c r="F88" s="10"/>
      <c r="G88" s="56"/>
      <c r="H88" s="73"/>
      <c r="J88" s="15"/>
      <c r="K88" s="1"/>
      <c r="O88" s="47"/>
    </row>
    <row r="89" spans="1:16" s="6" customFormat="1">
      <c r="A89" s="14"/>
      <c r="B89" s="10"/>
      <c r="C89" s="60"/>
      <c r="D89" s="32"/>
      <c r="E89" s="13"/>
      <c r="F89" s="10"/>
      <c r="G89" s="56"/>
      <c r="H89" s="73"/>
      <c r="J89" s="15"/>
      <c r="K89" s="1"/>
      <c r="O89" s="47"/>
    </row>
    <row r="90" spans="1:16" s="6" customFormat="1" ht="12.75" customHeight="1" outlineLevel="1">
      <c r="A90" s="14"/>
      <c r="B90" s="10"/>
      <c r="C90" s="10"/>
      <c r="D90" s="32"/>
      <c r="E90" s="14"/>
      <c r="F90" s="10"/>
      <c r="G90" s="56"/>
      <c r="H90" s="73"/>
      <c r="J90" s="15"/>
      <c r="K90" s="1"/>
    </row>
    <row r="91" spans="1:16" s="5" customFormat="1" ht="12.75" customHeight="1" outlineLevel="1">
      <c r="A91" s="10"/>
      <c r="B91" s="35"/>
      <c r="C91" s="35"/>
      <c r="D91" s="35"/>
      <c r="E91" s="35"/>
      <c r="F91" s="35"/>
      <c r="G91" s="36"/>
      <c r="H91" s="74"/>
      <c r="J91" s="15"/>
      <c r="K91" s="1"/>
    </row>
    <row r="92" spans="1:16" s="6" customFormat="1" ht="36.75" customHeight="1" outlineLevel="1">
      <c r="A92" s="14"/>
      <c r="B92" s="10"/>
      <c r="C92" s="71"/>
      <c r="D92" s="32"/>
      <c r="E92" s="70"/>
      <c r="F92" s="10"/>
      <c r="G92" s="26"/>
      <c r="H92" s="70"/>
      <c r="J92" s="1"/>
      <c r="K92" s="1"/>
    </row>
    <row r="93" spans="1:16" s="6" customFormat="1" ht="12.75" customHeight="1" outlineLevel="1">
      <c r="A93" s="14"/>
      <c r="B93" s="10"/>
      <c r="C93" s="10"/>
      <c r="D93" s="32"/>
      <c r="E93" s="14"/>
      <c r="F93" s="10"/>
      <c r="G93" s="26"/>
      <c r="H93" s="61"/>
      <c r="J93" s="15"/>
      <c r="K93" s="1"/>
    </row>
    <row r="94" spans="1:16" s="5" customFormat="1" ht="12.75" customHeight="1" outlineLevel="1">
      <c r="A94" s="10"/>
      <c r="B94" s="35"/>
      <c r="C94" s="35"/>
      <c r="D94" s="35"/>
      <c r="E94" s="35"/>
      <c r="F94" s="35"/>
      <c r="G94" s="36"/>
      <c r="H94" s="62"/>
      <c r="J94" s="15"/>
      <c r="K94" s="1"/>
    </row>
    <row r="95" spans="1:16" s="6" customFormat="1" ht="80.25" customHeight="1" outlineLevel="1">
      <c r="A95" s="14"/>
      <c r="B95" s="10"/>
      <c r="C95" s="10"/>
      <c r="D95" s="32"/>
      <c r="E95" s="13"/>
      <c r="F95" s="10"/>
      <c r="G95" s="26"/>
      <c r="H95" s="65"/>
      <c r="J95" s="15"/>
      <c r="K95" s="1"/>
      <c r="N95" s="45"/>
      <c r="P95" s="46"/>
    </row>
    <row r="96" spans="1:16" s="6" customFormat="1" ht="14.25" customHeight="1" outlineLevel="1">
      <c r="A96" s="14"/>
      <c r="B96" s="10"/>
      <c r="C96" s="10"/>
      <c r="D96" s="32"/>
      <c r="E96" s="13"/>
      <c r="F96" s="10"/>
      <c r="G96" s="26"/>
      <c r="H96" s="61"/>
      <c r="J96" s="15"/>
      <c r="K96" s="1"/>
    </row>
    <row r="97" spans="1:15" s="5" customFormat="1" ht="12.75" customHeight="1" outlineLevel="1">
      <c r="A97" s="10"/>
      <c r="B97" s="35"/>
      <c r="C97" s="35"/>
      <c r="D97" s="35"/>
      <c r="E97" s="35"/>
      <c r="F97" s="35"/>
      <c r="G97" s="36"/>
      <c r="H97" s="62"/>
      <c r="J97" s="15"/>
      <c r="K97" s="39"/>
    </row>
    <row r="98" spans="1:15" s="6" customFormat="1" outlineLevel="1">
      <c r="A98" s="14"/>
      <c r="B98" s="10"/>
      <c r="C98" s="71"/>
      <c r="D98" s="32"/>
      <c r="E98" s="70"/>
      <c r="F98" s="10"/>
      <c r="G98" s="26"/>
      <c r="H98" s="70"/>
      <c r="J98" s="1"/>
      <c r="K98" s="1"/>
    </row>
    <row r="99" spans="1:15" s="6" customFormat="1" outlineLevel="1">
      <c r="A99" s="14"/>
      <c r="B99" s="10"/>
      <c r="C99" s="71"/>
      <c r="D99" s="32"/>
      <c r="E99" s="70"/>
      <c r="F99" s="10"/>
      <c r="G99" s="26"/>
      <c r="H99" s="70"/>
      <c r="J99" s="1"/>
      <c r="K99" s="1"/>
    </row>
    <row r="100" spans="1:15" outlineLevel="1">
      <c r="A100" s="10"/>
      <c r="B100" s="10"/>
      <c r="C100" s="10"/>
      <c r="D100" s="10"/>
      <c r="E100" s="13"/>
      <c r="F100" s="10"/>
      <c r="G100" s="26"/>
      <c r="H100" s="70"/>
      <c r="I100" s="6"/>
      <c r="L100" s="6"/>
    </row>
    <row r="101" spans="1:15" s="6" customFormat="1" ht="12.75" customHeight="1" outlineLevel="1">
      <c r="A101" s="14"/>
      <c r="B101" s="10"/>
      <c r="C101" s="10"/>
      <c r="D101" s="32"/>
      <c r="E101" s="13"/>
      <c r="F101" s="10"/>
      <c r="G101" s="26"/>
      <c r="H101" s="61"/>
      <c r="J101" s="15"/>
      <c r="K101" s="1"/>
    </row>
    <row r="102" spans="1:15" s="5" customFormat="1" ht="13.5" customHeight="1" outlineLevel="1">
      <c r="A102" s="10"/>
      <c r="B102" s="35"/>
      <c r="C102" s="35"/>
      <c r="D102" s="35"/>
      <c r="E102" s="35"/>
      <c r="F102" s="35"/>
      <c r="G102" s="36"/>
      <c r="H102" s="62"/>
      <c r="J102" s="15"/>
      <c r="K102" s="1"/>
    </row>
    <row r="103" spans="1:15" s="6" customFormat="1" outlineLevel="1">
      <c r="A103" s="14"/>
      <c r="B103" s="10"/>
      <c r="C103" s="10"/>
      <c r="D103" s="32"/>
      <c r="E103" s="13"/>
      <c r="F103" s="10"/>
      <c r="G103" s="26"/>
      <c r="H103" s="13"/>
      <c r="J103" s="15"/>
      <c r="K103" s="1"/>
      <c r="O103" s="47"/>
    </row>
    <row r="104" spans="1:15" s="6" customFormat="1">
      <c r="A104" s="14"/>
      <c r="B104" s="10"/>
      <c r="C104" s="60"/>
      <c r="D104" s="32"/>
      <c r="E104" s="13"/>
      <c r="F104" s="10"/>
      <c r="G104" s="26"/>
      <c r="H104" s="13"/>
      <c r="J104" s="15"/>
      <c r="K104" s="1"/>
      <c r="O104" s="47"/>
    </row>
    <row r="105" spans="1:15" s="6" customFormat="1">
      <c r="A105" s="14"/>
      <c r="B105" s="10"/>
      <c r="C105" s="60"/>
      <c r="D105" s="32"/>
      <c r="E105" s="13"/>
      <c r="F105" s="10"/>
      <c r="G105" s="26"/>
      <c r="H105" s="13"/>
      <c r="J105" s="15"/>
      <c r="K105" s="1"/>
      <c r="O105" s="47"/>
    </row>
    <row r="106" spans="1:15" s="6" customFormat="1">
      <c r="A106" s="14"/>
      <c r="B106" s="10"/>
      <c r="C106" s="60"/>
      <c r="D106" s="32"/>
      <c r="E106" s="13"/>
      <c r="F106" s="10"/>
      <c r="G106" s="26"/>
      <c r="H106" s="13"/>
      <c r="J106" s="15"/>
      <c r="K106" s="1"/>
    </row>
    <row r="107" spans="1:15" s="6" customFormat="1">
      <c r="A107" s="14"/>
      <c r="B107" s="54"/>
      <c r="C107" s="54"/>
      <c r="D107" s="32"/>
      <c r="E107" s="13"/>
      <c r="F107" s="10"/>
      <c r="G107" s="26"/>
      <c r="H107" s="61"/>
      <c r="J107" s="15"/>
      <c r="K107" s="1"/>
    </row>
    <row r="108" spans="1:15" s="5" customFormat="1">
      <c r="A108" s="10"/>
      <c r="B108" s="35"/>
      <c r="C108" s="35"/>
      <c r="D108" s="35"/>
      <c r="E108" s="35"/>
      <c r="F108" s="35"/>
      <c r="G108" s="36"/>
      <c r="H108" s="62"/>
      <c r="J108" s="15"/>
      <c r="K108" s="1"/>
    </row>
    <row r="109" spans="1:15" s="6" customFormat="1" ht="30.75" customHeight="1">
      <c r="A109" s="14"/>
      <c r="B109" s="10"/>
      <c r="C109" s="60"/>
      <c r="D109" s="32"/>
      <c r="E109" s="13"/>
      <c r="F109" s="10"/>
      <c r="G109" s="26"/>
      <c r="H109" s="13"/>
      <c r="J109" s="15"/>
      <c r="K109" s="1"/>
      <c r="O109" s="47"/>
    </row>
    <row r="110" spans="1:15" s="6" customFormat="1" ht="30.75" customHeight="1">
      <c r="A110" s="14"/>
      <c r="B110" s="10"/>
      <c r="C110" s="60"/>
      <c r="D110" s="32"/>
      <c r="E110" s="13"/>
      <c r="F110" s="10"/>
      <c r="G110" s="26"/>
      <c r="H110" s="13"/>
      <c r="J110" s="15"/>
      <c r="K110" s="1"/>
      <c r="O110" s="47"/>
    </row>
    <row r="111" spans="1:15" s="6" customFormat="1" ht="30.75" customHeight="1">
      <c r="A111" s="14"/>
      <c r="B111" s="10"/>
      <c r="C111" s="60"/>
      <c r="D111" s="32"/>
      <c r="E111" s="13"/>
      <c r="F111" s="10"/>
      <c r="G111" s="26"/>
      <c r="H111" s="13"/>
      <c r="J111" s="15"/>
      <c r="K111" s="1"/>
      <c r="O111" s="47"/>
    </row>
    <row r="112" spans="1:15" s="6" customFormat="1">
      <c r="A112" s="14"/>
      <c r="B112" s="10"/>
      <c r="C112" s="10"/>
      <c r="D112" s="32"/>
      <c r="E112" s="13"/>
      <c r="F112" s="10"/>
      <c r="G112" s="26"/>
      <c r="H112" s="13"/>
      <c r="J112" s="15"/>
      <c r="K112" s="1"/>
    </row>
    <row r="113" spans="1:20" s="6" customFormat="1">
      <c r="A113" s="14"/>
      <c r="B113" s="10"/>
      <c r="C113" s="10"/>
      <c r="D113" s="32"/>
      <c r="E113" s="13"/>
      <c r="F113" s="10"/>
      <c r="G113" s="26"/>
      <c r="H113" s="13"/>
      <c r="J113" s="15"/>
      <c r="K113" s="1"/>
    </row>
    <row r="114" spans="1:20" s="6" customFormat="1" ht="30.75" customHeight="1">
      <c r="A114" s="14"/>
      <c r="B114" s="10"/>
      <c r="C114" s="60"/>
      <c r="D114" s="32"/>
      <c r="E114" s="13"/>
      <c r="F114" s="10"/>
      <c r="G114" s="26"/>
      <c r="H114" s="13"/>
      <c r="J114" s="15"/>
      <c r="K114" s="1"/>
      <c r="O114" s="47"/>
    </row>
    <row r="115" spans="1:20" s="6" customFormat="1">
      <c r="A115" s="14"/>
      <c r="B115" s="54"/>
      <c r="C115" s="54"/>
      <c r="D115" s="32"/>
      <c r="E115" s="13"/>
      <c r="F115" s="10"/>
      <c r="G115" s="26"/>
      <c r="H115" s="61"/>
      <c r="J115" s="15"/>
      <c r="K115" s="1"/>
    </row>
    <row r="116" spans="1:20" s="5" customFormat="1">
      <c r="A116" s="10"/>
      <c r="B116" s="35"/>
      <c r="C116" s="35"/>
      <c r="D116" s="35"/>
      <c r="E116" s="35"/>
      <c r="F116" s="35"/>
      <c r="G116" s="36"/>
      <c r="H116" s="64"/>
      <c r="J116" s="15"/>
      <c r="K116" s="1"/>
    </row>
    <row r="117" spans="1:20" s="6" customFormat="1" ht="35.25" customHeight="1">
      <c r="A117" s="14"/>
      <c r="B117" s="10"/>
      <c r="C117" s="60"/>
      <c r="D117" s="32"/>
      <c r="E117" s="13"/>
      <c r="F117" s="10"/>
      <c r="G117" s="26"/>
      <c r="H117" s="13"/>
      <c r="J117" s="15"/>
      <c r="K117" s="1"/>
      <c r="O117" s="47"/>
      <c r="T117" s="6">
        <f>0.6*2.1*2</f>
        <v>2.52</v>
      </c>
    </row>
    <row r="118" spans="1:20" s="6" customFormat="1" ht="27.75" customHeight="1">
      <c r="A118" s="14"/>
      <c r="B118" s="10"/>
      <c r="C118" s="60"/>
      <c r="D118" s="32"/>
      <c r="E118" s="13"/>
      <c r="F118" s="10"/>
      <c r="G118" s="26"/>
      <c r="H118" s="13"/>
      <c r="J118" s="15"/>
      <c r="K118" s="1"/>
      <c r="O118" s="47"/>
    </row>
    <row r="119" spans="1:20" s="6" customFormat="1">
      <c r="A119" s="14"/>
      <c r="B119" s="10"/>
      <c r="C119" s="60"/>
      <c r="D119" s="32"/>
      <c r="E119" s="13"/>
      <c r="F119" s="10"/>
      <c r="G119" s="26"/>
      <c r="H119" s="13"/>
      <c r="J119" s="15"/>
      <c r="K119" s="1"/>
      <c r="O119" s="47"/>
    </row>
    <row r="120" spans="1:20" s="6" customFormat="1">
      <c r="A120" s="14"/>
      <c r="B120" s="10"/>
      <c r="C120" s="60"/>
      <c r="D120" s="32"/>
      <c r="E120" s="13"/>
      <c r="F120" s="10"/>
      <c r="G120" s="26"/>
      <c r="H120" s="13"/>
      <c r="J120" s="15"/>
      <c r="K120" s="1"/>
      <c r="O120" s="47"/>
    </row>
    <row r="121" spans="1:20" s="6" customFormat="1">
      <c r="A121" s="14"/>
      <c r="B121" s="10"/>
      <c r="C121" s="60"/>
      <c r="D121" s="32"/>
      <c r="E121" s="13"/>
      <c r="F121" s="10"/>
      <c r="G121" s="26"/>
      <c r="H121" s="13"/>
      <c r="J121" s="15"/>
      <c r="K121" s="1"/>
      <c r="O121" s="47"/>
    </row>
    <row r="122" spans="1:20">
      <c r="G122" s="27"/>
      <c r="H122" s="66"/>
      <c r="I122" s="15"/>
      <c r="J122" s="15"/>
      <c r="K122" s="15"/>
      <c r="L122" s="15"/>
    </row>
    <row r="123" spans="1:20">
      <c r="G123" s="27"/>
      <c r="H123" s="66"/>
      <c r="I123" s="15"/>
      <c r="J123" s="15"/>
      <c r="K123" s="15"/>
      <c r="L123" s="15"/>
    </row>
    <row r="124" spans="1:20">
      <c r="G124" s="27"/>
      <c r="H124" s="66"/>
      <c r="I124" s="15"/>
      <c r="J124" s="15"/>
      <c r="K124" s="15"/>
      <c r="L124" s="15"/>
    </row>
    <row r="125" spans="1:20">
      <c r="G125" s="27"/>
      <c r="H125" s="66"/>
    </row>
    <row r="126" spans="1:20">
      <c r="G126" s="27"/>
      <c r="H126" s="66"/>
    </row>
    <row r="127" spans="1:20">
      <c r="G127" s="27"/>
      <c r="H127" s="66"/>
    </row>
    <row r="128" spans="1:20">
      <c r="G128" s="27"/>
      <c r="H128" s="66"/>
    </row>
    <row r="129" spans="7:8">
      <c r="G129" s="27"/>
      <c r="H129" s="66"/>
    </row>
    <row r="130" spans="7:8">
      <c r="G130" s="27"/>
      <c r="H130" s="66"/>
    </row>
    <row r="131" spans="7:8">
      <c r="G131" s="27"/>
      <c r="H131" s="66"/>
    </row>
  </sheetData>
  <mergeCells count="5">
    <mergeCell ref="D4:H4"/>
    <mergeCell ref="D6:H6"/>
    <mergeCell ref="A1:K1"/>
    <mergeCell ref="A2:K2"/>
    <mergeCell ref="D3:H3"/>
  </mergeCells>
  <conditionalFormatting sqref="H8">
    <cfRule type="cellIs" dxfId="6" priority="15" stopIfTrue="1" operator="equal">
      <formula>0</formula>
    </cfRule>
  </conditionalFormatting>
  <printOptions horizontalCentered="1"/>
  <pageMargins left="0.27559055118110237" right="0.35433070866141736" top="0.35433070866141736" bottom="0.31496062992125984" header="0.19685039370078741" footer="0.19685039370078741"/>
  <pageSetup paperSize="9" scale="75" fitToHeight="15" orientation="landscape" r:id="rId1"/>
  <headerFooter alignWithMargins="0">
    <oddFooter>Página &amp;P de &amp;N</oddFooter>
  </headerFooter>
  <rowBreaks count="1" manualBreakCount="1">
    <brk id="48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4"/>
  <sheetViews>
    <sheetView zoomScaleNormal="100" workbookViewId="0">
      <selection activeCell="H24" sqref="H24"/>
    </sheetView>
  </sheetViews>
  <sheetFormatPr defaultRowHeight="14.25"/>
  <cols>
    <col min="1" max="1" width="4.75" style="81" customWidth="1"/>
    <col min="2" max="2" width="6.875" customWidth="1"/>
    <col min="3" max="3" width="6.125" customWidth="1"/>
    <col min="6" max="6" width="31.875" customWidth="1"/>
    <col min="7" max="7" width="20.875" style="75" customWidth="1"/>
    <col min="8" max="8" width="22.5" customWidth="1"/>
    <col min="9" max="9" width="20.375" customWidth="1"/>
    <col min="10" max="10" width="22.25" customWidth="1"/>
    <col min="11" max="29" width="9" style="81"/>
  </cols>
  <sheetData>
    <row r="1" spans="1:29" s="81" customFormat="1" ht="23.25">
      <c r="B1" s="184" t="s">
        <v>25</v>
      </c>
      <c r="C1" s="184"/>
      <c r="D1" s="184"/>
      <c r="E1" s="184"/>
      <c r="F1" s="184"/>
      <c r="G1" s="184"/>
      <c r="H1" s="184"/>
      <c r="I1" s="184"/>
      <c r="J1" s="184"/>
      <c r="K1" s="117"/>
      <c r="L1" s="117"/>
    </row>
    <row r="2" spans="1:29" s="81" customFormat="1" ht="23.25">
      <c r="B2" s="184" t="s">
        <v>152</v>
      </c>
      <c r="C2" s="184"/>
      <c r="D2" s="184"/>
      <c r="E2" s="184"/>
      <c r="F2" s="184"/>
      <c r="G2" s="184"/>
      <c r="H2" s="184"/>
      <c r="I2" s="184"/>
      <c r="J2" s="184"/>
      <c r="K2" s="117"/>
      <c r="L2" s="117"/>
    </row>
    <row r="3" spans="1:29" s="81" customFormat="1" ht="18">
      <c r="C3" s="118"/>
      <c r="D3" s="204" t="s">
        <v>94</v>
      </c>
      <c r="E3" s="204"/>
      <c r="F3" s="204"/>
      <c r="G3" s="204"/>
      <c r="H3" s="204"/>
      <c r="I3" s="204"/>
      <c r="J3" s="204"/>
      <c r="K3" s="4"/>
      <c r="L3" s="4"/>
    </row>
    <row r="4" spans="1:29" s="81" customFormat="1" ht="18">
      <c r="C4" s="118"/>
      <c r="D4" s="204" t="s">
        <v>145</v>
      </c>
      <c r="E4" s="204"/>
      <c r="F4" s="204"/>
      <c r="G4" s="204"/>
      <c r="H4" s="204"/>
      <c r="I4" s="204"/>
      <c r="J4" s="204"/>
      <c r="K4" s="4"/>
      <c r="L4" s="4"/>
    </row>
    <row r="5" spans="1:29" s="81" customFormat="1" ht="18" customHeight="1">
      <c r="B5" s="217"/>
      <c r="C5" s="217"/>
      <c r="D5" s="217"/>
      <c r="E5" s="217"/>
      <c r="F5" s="217"/>
      <c r="G5" s="217"/>
      <c r="H5" s="217"/>
      <c r="I5" s="217"/>
      <c r="J5" s="217"/>
      <c r="K5" s="104"/>
      <c r="L5" s="104"/>
    </row>
    <row r="6" spans="1:29" s="81" customFormat="1" ht="18">
      <c r="B6" s="204" t="s">
        <v>77</v>
      </c>
      <c r="C6" s="204"/>
      <c r="D6" s="204"/>
      <c r="E6" s="204"/>
      <c r="F6" s="204"/>
      <c r="G6" s="204"/>
      <c r="H6" s="204"/>
      <c r="I6" s="204"/>
      <c r="J6" s="204"/>
      <c r="K6" s="4"/>
      <c r="L6" s="4"/>
    </row>
    <row r="7" spans="1:29" s="81" customFormat="1" ht="18.75" thickBot="1">
      <c r="B7" s="218"/>
      <c r="C7" s="218"/>
      <c r="D7" s="218"/>
      <c r="E7" s="218"/>
      <c r="F7" s="218"/>
      <c r="G7" s="218"/>
      <c r="H7" s="218"/>
      <c r="I7" s="218"/>
    </row>
    <row r="8" spans="1:29" s="79" customFormat="1" ht="33" customHeight="1" thickBot="1">
      <c r="A8" s="82"/>
      <c r="B8" s="214" t="str">
        <f>'[2]PLANILHA RECUP MORADIAS'!A7</f>
        <v>ITEM</v>
      </c>
      <c r="C8" s="209" t="s">
        <v>27</v>
      </c>
      <c r="D8" s="212"/>
      <c r="E8" s="212"/>
      <c r="F8" s="212"/>
      <c r="G8" s="214" t="s">
        <v>28</v>
      </c>
      <c r="H8" s="77" t="s">
        <v>29</v>
      </c>
      <c r="I8" s="78" t="s">
        <v>29</v>
      </c>
      <c r="J8" s="78" t="s">
        <v>29</v>
      </c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</row>
    <row r="9" spans="1:29" s="79" customFormat="1" ht="12.75">
      <c r="A9" s="82"/>
      <c r="B9" s="215"/>
      <c r="C9" s="213"/>
      <c r="D9" s="213"/>
      <c r="E9" s="213"/>
      <c r="F9" s="213"/>
      <c r="G9" s="215"/>
      <c r="H9" s="214" t="s">
        <v>30</v>
      </c>
      <c r="I9" s="214" t="s">
        <v>33</v>
      </c>
      <c r="J9" s="214" t="s">
        <v>34</v>
      </c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</row>
    <row r="10" spans="1:29" s="79" customFormat="1" ht="11.25" customHeight="1" thickBot="1">
      <c r="A10" s="82"/>
      <c r="B10" s="216"/>
      <c r="C10" s="213"/>
      <c r="D10" s="213"/>
      <c r="E10" s="213"/>
      <c r="F10" s="213"/>
      <c r="G10" s="216"/>
      <c r="H10" s="216"/>
      <c r="I10" s="216"/>
      <c r="J10" s="216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</row>
    <row r="11" spans="1:29" s="79" customFormat="1" ht="12.75">
      <c r="A11" s="82"/>
      <c r="B11" s="205">
        <v>1</v>
      </c>
      <c r="C11" s="226" t="s">
        <v>16</v>
      </c>
      <c r="D11" s="227"/>
      <c r="E11" s="227"/>
      <c r="F11" s="228"/>
      <c r="G11" s="221"/>
      <c r="H11" s="80">
        <f>G11*H12</f>
        <v>0</v>
      </c>
      <c r="I11" s="83">
        <f>G11*I12</f>
        <v>0</v>
      </c>
      <c r="J11" s="83">
        <f>J12*G11</f>
        <v>0</v>
      </c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</row>
    <row r="12" spans="1:29" s="79" customFormat="1" ht="12.75">
      <c r="A12" s="82"/>
      <c r="B12" s="206"/>
      <c r="C12" s="229"/>
      <c r="D12" s="230"/>
      <c r="E12" s="230"/>
      <c r="F12" s="231"/>
      <c r="G12" s="222"/>
      <c r="H12" s="95">
        <v>1</v>
      </c>
      <c r="I12" s="95">
        <v>0</v>
      </c>
      <c r="J12" s="95">
        <v>0</v>
      </c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</row>
    <row r="13" spans="1:29" s="79" customFormat="1" ht="12.75">
      <c r="A13" s="82"/>
      <c r="B13" s="207">
        <v>2</v>
      </c>
      <c r="C13" s="223" t="s">
        <v>17</v>
      </c>
      <c r="D13" s="224"/>
      <c r="E13" s="224"/>
      <c r="F13" s="225"/>
      <c r="G13" s="235"/>
      <c r="H13" s="96">
        <f>G13*H14</f>
        <v>0</v>
      </c>
      <c r="I13" s="84">
        <f>G13*I14</f>
        <v>0</v>
      </c>
      <c r="J13" s="83">
        <f>J14*G13</f>
        <v>0</v>
      </c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</row>
    <row r="14" spans="1:29" s="79" customFormat="1" ht="12.75">
      <c r="A14" s="82"/>
      <c r="B14" s="206"/>
      <c r="C14" s="223"/>
      <c r="D14" s="224"/>
      <c r="E14" s="224"/>
      <c r="F14" s="225"/>
      <c r="G14" s="236"/>
      <c r="H14" s="95">
        <v>0</v>
      </c>
      <c r="I14" s="95">
        <v>1</v>
      </c>
      <c r="J14" s="95">
        <v>0</v>
      </c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</row>
    <row r="15" spans="1:29" s="79" customFormat="1" ht="12.75">
      <c r="A15" s="82"/>
      <c r="B15" s="207">
        <v>3</v>
      </c>
      <c r="C15" s="232" t="s">
        <v>48</v>
      </c>
      <c r="D15" s="233"/>
      <c r="E15" s="233"/>
      <c r="F15" s="234"/>
      <c r="G15" s="237"/>
      <c r="H15" s="96">
        <f>G15*H16</f>
        <v>0</v>
      </c>
      <c r="I15" s="84">
        <f>G15*I16</f>
        <v>0</v>
      </c>
      <c r="J15" s="84">
        <f>J16*G15</f>
        <v>0</v>
      </c>
      <c r="K15" s="82"/>
      <c r="L15" s="82"/>
      <c r="M15" s="82"/>
      <c r="N15" s="1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</row>
    <row r="16" spans="1:29" s="79" customFormat="1" ht="12.75">
      <c r="A16" s="82"/>
      <c r="B16" s="206"/>
      <c r="C16" s="232"/>
      <c r="D16" s="233"/>
      <c r="E16" s="233"/>
      <c r="F16" s="234"/>
      <c r="G16" s="238"/>
      <c r="H16" s="95">
        <v>0</v>
      </c>
      <c r="I16" s="95">
        <v>0.4</v>
      </c>
      <c r="J16" s="95">
        <v>0.6</v>
      </c>
      <c r="K16" s="82"/>
      <c r="L16" s="82"/>
      <c r="M16" s="82"/>
      <c r="N16" s="1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</row>
    <row r="17" spans="1:29" s="79" customFormat="1" ht="12.75">
      <c r="A17" s="82"/>
      <c r="B17" s="207">
        <v>4</v>
      </c>
      <c r="C17" s="223" t="s">
        <v>50</v>
      </c>
      <c r="D17" s="224"/>
      <c r="E17" s="224"/>
      <c r="F17" s="225"/>
      <c r="G17" s="235"/>
      <c r="H17" s="96">
        <f>G17*H18</f>
        <v>0</v>
      </c>
      <c r="I17" s="84">
        <f>G17*I18</f>
        <v>0</v>
      </c>
      <c r="J17" s="84">
        <f>J18*G17</f>
        <v>0</v>
      </c>
      <c r="K17" s="82"/>
      <c r="L17" s="82"/>
      <c r="M17" s="82"/>
      <c r="N17" s="1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</row>
    <row r="18" spans="1:29" s="79" customFormat="1" ht="13.5" thickBot="1">
      <c r="A18" s="82"/>
      <c r="B18" s="206"/>
      <c r="C18" s="223"/>
      <c r="D18" s="224"/>
      <c r="E18" s="224"/>
      <c r="F18" s="225"/>
      <c r="G18" s="239"/>
      <c r="H18" s="95">
        <v>1</v>
      </c>
      <c r="I18" s="95">
        <v>0</v>
      </c>
      <c r="J18" s="95">
        <v>0</v>
      </c>
      <c r="K18" s="82"/>
      <c r="L18" s="82"/>
      <c r="M18" s="82"/>
      <c r="N18" s="1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</row>
    <row r="19" spans="1:29" s="79" customFormat="1" ht="12.75">
      <c r="A19" s="82"/>
      <c r="B19" s="208" t="s">
        <v>31</v>
      </c>
      <c r="C19" s="209"/>
      <c r="D19" s="209"/>
      <c r="E19" s="209"/>
      <c r="F19" s="209"/>
      <c r="G19" s="240">
        <f>SUM(G11:G18)</f>
        <v>0</v>
      </c>
      <c r="H19" s="219">
        <f>H11+H17</f>
        <v>0</v>
      </c>
      <c r="I19" s="219">
        <f>I13+I15</f>
        <v>0</v>
      </c>
      <c r="J19" s="219">
        <f>J15</f>
        <v>0</v>
      </c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</row>
    <row r="20" spans="1:29" s="79" customFormat="1" ht="15" customHeight="1" thickBot="1">
      <c r="A20" s="82"/>
      <c r="B20" s="210"/>
      <c r="C20" s="211"/>
      <c r="D20" s="211"/>
      <c r="E20" s="211"/>
      <c r="F20" s="211"/>
      <c r="G20" s="241"/>
      <c r="H20" s="220"/>
      <c r="I20" s="220"/>
      <c r="J20" s="220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</row>
    <row r="21" spans="1:29" s="79" customFormat="1" ht="15">
      <c r="A21" s="82"/>
      <c r="B21" s="85"/>
      <c r="C21" s="81"/>
      <c r="D21" s="81"/>
      <c r="E21" s="81"/>
      <c r="F21" s="81"/>
      <c r="G21" s="86"/>
      <c r="H21" s="87"/>
      <c r="I21" s="87"/>
      <c r="J21" s="87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</row>
    <row r="22" spans="1:29" s="79" customFormat="1" ht="15">
      <c r="A22" s="82"/>
      <c r="B22" s="85"/>
      <c r="C22" s="81"/>
      <c r="D22" s="81"/>
      <c r="E22" s="81"/>
      <c r="F22" s="81"/>
      <c r="G22" s="86"/>
      <c r="H22" s="88"/>
      <c r="I22" s="88"/>
      <c r="J22" s="88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</row>
    <row r="23" spans="1:29" s="79" customFormat="1">
      <c r="A23" s="82"/>
      <c r="B23" s="85"/>
      <c r="C23" s="81"/>
      <c r="D23" s="81"/>
      <c r="E23" s="81"/>
      <c r="F23" s="81"/>
      <c r="G23" s="86"/>
      <c r="H23" s="89"/>
      <c r="I23" s="89"/>
      <c r="J23" s="89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</row>
    <row r="24" spans="1:29" s="79" customFormat="1" ht="15.75">
      <c r="A24" s="82"/>
      <c r="B24" s="85"/>
      <c r="C24" s="90"/>
      <c r="D24" s="81"/>
      <c r="E24" s="91"/>
      <c r="F24" s="81"/>
      <c r="G24" s="86"/>
      <c r="H24" s="92"/>
      <c r="I24" s="92"/>
      <c r="J24" s="9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</row>
    <row r="25" spans="1:29" s="79" customFormat="1">
      <c r="A25" s="82"/>
      <c r="B25" s="85"/>
      <c r="C25" s="93"/>
      <c r="D25" s="81"/>
      <c r="E25" s="81"/>
      <c r="F25" s="81"/>
      <c r="G25" s="86"/>
      <c r="H25" s="94"/>
      <c r="I25" s="94"/>
      <c r="J25" s="94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</row>
    <row r="26" spans="1:29" s="79" customFormat="1">
      <c r="A26" s="82"/>
      <c r="B26" s="81"/>
      <c r="C26" s="81"/>
      <c r="D26" s="81"/>
      <c r="E26" s="81"/>
      <c r="F26" s="81"/>
      <c r="G26" s="86"/>
      <c r="H26" s="81"/>
      <c r="I26" s="81"/>
      <c r="J26" s="81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</row>
    <row r="27" spans="1:29" s="79" customFormat="1">
      <c r="A27" s="82"/>
      <c r="B27" s="81"/>
      <c r="C27" s="81"/>
      <c r="D27" s="81"/>
      <c r="E27" s="81"/>
      <c r="F27" s="81"/>
      <c r="G27" s="86"/>
      <c r="H27" s="81"/>
      <c r="I27" s="81"/>
      <c r="J27" s="81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</row>
    <row r="28" spans="1:29" s="79" customFormat="1">
      <c r="A28" s="82"/>
      <c r="B28" s="81"/>
      <c r="C28" s="81"/>
      <c r="D28" s="81"/>
      <c r="E28" s="81"/>
      <c r="F28" s="81"/>
      <c r="G28" s="86"/>
      <c r="H28" s="81"/>
      <c r="I28" s="81"/>
      <c r="J28" s="81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</row>
    <row r="29" spans="1:29" s="79" customFormat="1">
      <c r="A29" s="82"/>
      <c r="B29" s="81"/>
      <c r="C29" s="81"/>
      <c r="D29" s="81"/>
      <c r="E29" s="81"/>
      <c r="F29" s="81"/>
      <c r="G29" s="86"/>
      <c r="H29" s="81"/>
      <c r="I29" s="81"/>
      <c r="J29" s="81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</row>
    <row r="30" spans="1:29" s="79" customFormat="1">
      <c r="A30" s="82"/>
      <c r="B30" s="81"/>
      <c r="C30" s="81"/>
      <c r="D30" s="81"/>
      <c r="E30" s="81"/>
      <c r="F30" s="81"/>
      <c r="G30" s="86"/>
      <c r="H30" s="81"/>
      <c r="I30" s="81"/>
      <c r="J30" s="81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</row>
    <row r="31" spans="1:29" s="79" customFormat="1">
      <c r="A31" s="82"/>
      <c r="B31" s="81"/>
      <c r="C31" s="81"/>
      <c r="D31" s="81"/>
      <c r="E31" s="81"/>
      <c r="F31" s="81"/>
      <c r="G31" s="86"/>
      <c r="H31" s="81"/>
      <c r="I31" s="81"/>
      <c r="J31" s="81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</row>
    <row r="32" spans="1:29" s="79" customFormat="1">
      <c r="A32" s="82"/>
      <c r="B32" s="81"/>
      <c r="C32" s="81"/>
      <c r="D32" s="81"/>
      <c r="E32" s="81"/>
      <c r="F32" s="81"/>
      <c r="G32" s="86"/>
      <c r="H32" s="81"/>
      <c r="I32" s="81"/>
      <c r="J32" s="81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</row>
    <row r="33" spans="1:29" s="79" customFormat="1">
      <c r="A33" s="82"/>
      <c r="B33" s="81"/>
      <c r="C33" s="81"/>
      <c r="D33" s="81"/>
      <c r="E33" s="81"/>
      <c r="F33" s="81"/>
      <c r="G33" s="86"/>
      <c r="H33" s="81"/>
      <c r="I33" s="81"/>
      <c r="J33" s="81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</row>
    <row r="34" spans="1:29" s="79" customFormat="1">
      <c r="A34" s="82"/>
      <c r="B34" s="81"/>
      <c r="C34" s="81"/>
      <c r="D34" s="81"/>
      <c r="E34" s="81"/>
      <c r="F34" s="81"/>
      <c r="G34" s="86"/>
      <c r="H34" s="81"/>
      <c r="I34" s="81"/>
      <c r="J34" s="81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</row>
    <row r="35" spans="1:29" s="81" customFormat="1">
      <c r="G35" s="86"/>
    </row>
    <row r="36" spans="1:29" s="81" customFormat="1">
      <c r="G36" s="86"/>
    </row>
    <row r="37" spans="1:29" s="81" customFormat="1" ht="27.75" customHeight="1">
      <c r="G37" s="86"/>
    </row>
    <row r="38" spans="1:29" s="81" customFormat="1">
      <c r="G38" s="86"/>
    </row>
    <row r="39" spans="1:29" s="81" customFormat="1" ht="31.7" customHeight="1">
      <c r="G39" s="86"/>
    </row>
    <row r="40" spans="1:29" s="81" customFormat="1" ht="26.45" customHeight="1">
      <c r="G40" s="86"/>
    </row>
    <row r="41" spans="1:29" s="81" customFormat="1">
      <c r="G41" s="86"/>
    </row>
    <row r="42" spans="1:29" s="81" customFormat="1">
      <c r="G42" s="86"/>
    </row>
    <row r="43" spans="1:29" s="81" customFormat="1">
      <c r="G43" s="86"/>
    </row>
    <row r="44" spans="1:29" s="81" customFormat="1">
      <c r="G44" s="86"/>
    </row>
    <row r="45" spans="1:29" s="81" customFormat="1">
      <c r="G45" s="86"/>
    </row>
    <row r="46" spans="1:29" s="81" customFormat="1">
      <c r="G46" s="86"/>
    </row>
    <row r="47" spans="1:29" s="81" customFormat="1">
      <c r="G47" s="86"/>
    </row>
    <row r="48" spans="1:29" s="81" customFormat="1">
      <c r="G48" s="86"/>
    </row>
    <row r="49" spans="7:7" s="81" customFormat="1">
      <c r="G49" s="86"/>
    </row>
    <row r="50" spans="7:7" s="81" customFormat="1">
      <c r="G50" s="86"/>
    </row>
    <row r="51" spans="7:7" s="81" customFormat="1">
      <c r="G51" s="86"/>
    </row>
    <row r="52" spans="7:7" s="81" customFormat="1">
      <c r="G52" s="86"/>
    </row>
    <row r="53" spans="7:7" s="81" customFormat="1">
      <c r="G53" s="86"/>
    </row>
    <row r="54" spans="7:7" s="81" customFormat="1">
      <c r="G54" s="86"/>
    </row>
    <row r="55" spans="7:7" s="81" customFormat="1">
      <c r="G55" s="86"/>
    </row>
    <row r="56" spans="7:7" s="81" customFormat="1">
      <c r="G56" s="86"/>
    </row>
    <row r="57" spans="7:7" s="81" customFormat="1">
      <c r="G57" s="86"/>
    </row>
    <row r="58" spans="7:7" s="81" customFormat="1">
      <c r="G58" s="86"/>
    </row>
    <row r="59" spans="7:7" s="81" customFormat="1">
      <c r="G59" s="86"/>
    </row>
    <row r="60" spans="7:7" s="81" customFormat="1">
      <c r="G60" s="86"/>
    </row>
    <row r="61" spans="7:7" s="81" customFormat="1">
      <c r="G61" s="86"/>
    </row>
    <row r="62" spans="7:7" s="81" customFormat="1">
      <c r="G62" s="86"/>
    </row>
    <row r="63" spans="7:7" s="81" customFormat="1">
      <c r="G63" s="86"/>
    </row>
    <row r="64" spans="7:7" s="81" customFormat="1">
      <c r="G64" s="86"/>
    </row>
    <row r="65" spans="7:7" s="81" customFormat="1">
      <c r="G65" s="86"/>
    </row>
    <row r="66" spans="7:7" s="81" customFormat="1">
      <c r="G66" s="86"/>
    </row>
    <row r="67" spans="7:7" s="81" customFormat="1">
      <c r="G67" s="86"/>
    </row>
    <row r="68" spans="7:7" s="81" customFormat="1">
      <c r="G68" s="86"/>
    </row>
    <row r="69" spans="7:7" s="81" customFormat="1">
      <c r="G69" s="86"/>
    </row>
    <row r="70" spans="7:7" s="81" customFormat="1">
      <c r="G70" s="86"/>
    </row>
    <row r="71" spans="7:7" s="81" customFormat="1">
      <c r="G71" s="86"/>
    </row>
    <row r="72" spans="7:7" s="81" customFormat="1">
      <c r="G72" s="86"/>
    </row>
    <row r="73" spans="7:7" s="81" customFormat="1">
      <c r="G73" s="86"/>
    </row>
    <row r="74" spans="7:7" s="81" customFormat="1">
      <c r="G74" s="86"/>
    </row>
    <row r="75" spans="7:7" s="81" customFormat="1">
      <c r="G75" s="86"/>
    </row>
    <row r="76" spans="7:7" s="81" customFormat="1">
      <c r="G76" s="86"/>
    </row>
    <row r="77" spans="7:7" s="81" customFormat="1">
      <c r="G77" s="86"/>
    </row>
    <row r="78" spans="7:7" s="81" customFormat="1">
      <c r="G78" s="86"/>
    </row>
    <row r="79" spans="7:7" s="81" customFormat="1">
      <c r="G79" s="86"/>
    </row>
    <row r="80" spans="7:7" s="81" customFormat="1">
      <c r="G80" s="86"/>
    </row>
    <row r="81" spans="2:10" s="81" customFormat="1">
      <c r="B81"/>
      <c r="C81"/>
      <c r="D81"/>
      <c r="E81"/>
      <c r="F81"/>
      <c r="G81" s="75"/>
      <c r="H81"/>
      <c r="I81"/>
      <c r="J81"/>
    </row>
    <row r="82" spans="2:10" s="81" customFormat="1">
      <c r="B82"/>
      <c r="C82"/>
      <c r="D82"/>
      <c r="E82"/>
      <c r="F82"/>
      <c r="G82" s="75"/>
      <c r="H82"/>
      <c r="I82"/>
      <c r="J82"/>
    </row>
    <row r="83" spans="2:10" s="81" customFormat="1">
      <c r="B83"/>
      <c r="C83"/>
      <c r="D83"/>
      <c r="E83"/>
      <c r="F83"/>
      <c r="G83" s="75"/>
      <c r="H83"/>
      <c r="I83"/>
      <c r="J83"/>
    </row>
    <row r="84" spans="2:10" s="81" customFormat="1">
      <c r="B84"/>
      <c r="C84"/>
      <c r="D84"/>
      <c r="E84"/>
      <c r="F84"/>
      <c r="G84" s="75"/>
      <c r="H84"/>
      <c r="I84"/>
      <c r="J84"/>
    </row>
    <row r="85" spans="2:10" s="81" customFormat="1">
      <c r="B85"/>
      <c r="C85"/>
      <c r="D85"/>
      <c r="E85"/>
      <c r="F85"/>
      <c r="G85" s="75"/>
      <c r="H85"/>
      <c r="I85"/>
      <c r="J85"/>
    </row>
    <row r="86" spans="2:10" s="81" customFormat="1">
      <c r="B86"/>
      <c r="C86"/>
      <c r="D86"/>
      <c r="E86"/>
      <c r="F86"/>
      <c r="G86" s="75"/>
      <c r="H86"/>
      <c r="I86"/>
      <c r="J86"/>
    </row>
    <row r="87" spans="2:10" s="81" customFormat="1">
      <c r="B87"/>
      <c r="C87"/>
      <c r="D87"/>
      <c r="E87"/>
      <c r="F87"/>
      <c r="G87" s="75"/>
      <c r="H87"/>
      <c r="I87"/>
      <c r="J87"/>
    </row>
    <row r="88" spans="2:10" s="81" customFormat="1">
      <c r="B88"/>
      <c r="C88"/>
      <c r="D88"/>
      <c r="E88"/>
      <c r="F88"/>
      <c r="G88" s="75"/>
      <c r="H88"/>
      <c r="I88"/>
      <c r="J88"/>
    </row>
    <row r="89" spans="2:10" s="81" customFormat="1">
      <c r="B89"/>
      <c r="C89"/>
      <c r="D89"/>
      <c r="E89"/>
      <c r="F89"/>
      <c r="G89" s="75"/>
      <c r="H89"/>
      <c r="I89"/>
      <c r="J89"/>
    </row>
    <row r="90" spans="2:10" s="81" customFormat="1">
      <c r="B90"/>
      <c r="C90"/>
      <c r="D90"/>
      <c r="E90"/>
      <c r="F90"/>
      <c r="G90" s="75"/>
      <c r="H90"/>
      <c r="I90"/>
      <c r="J90"/>
    </row>
    <row r="91" spans="2:10" s="81" customFormat="1">
      <c r="B91"/>
      <c r="C91"/>
      <c r="D91"/>
      <c r="E91"/>
      <c r="F91"/>
      <c r="G91" s="75"/>
      <c r="H91"/>
      <c r="I91"/>
      <c r="J91"/>
    </row>
    <row r="92" spans="2:10" s="81" customFormat="1">
      <c r="B92"/>
      <c r="C92"/>
      <c r="D92"/>
      <c r="E92"/>
      <c r="F92"/>
      <c r="G92" s="75"/>
      <c r="H92"/>
      <c r="I92"/>
      <c r="J92"/>
    </row>
    <row r="93" spans="2:10" s="81" customFormat="1">
      <c r="B93"/>
      <c r="C93"/>
      <c r="D93"/>
      <c r="E93"/>
      <c r="F93"/>
      <c r="G93" s="75"/>
      <c r="H93"/>
      <c r="I93"/>
      <c r="J93"/>
    </row>
    <row r="94" spans="2:10" s="81" customFormat="1">
      <c r="B94"/>
      <c r="C94"/>
      <c r="D94"/>
      <c r="E94"/>
      <c r="F94"/>
      <c r="G94" s="75"/>
      <c r="H94"/>
      <c r="I94"/>
      <c r="J94"/>
    </row>
  </sheetData>
  <mergeCells count="30">
    <mergeCell ref="H19:H20"/>
    <mergeCell ref="I19:I20"/>
    <mergeCell ref="J19:J20"/>
    <mergeCell ref="B2:J2"/>
    <mergeCell ref="D4:J4"/>
    <mergeCell ref="D3:J3"/>
    <mergeCell ref="J9:J10"/>
    <mergeCell ref="G11:G12"/>
    <mergeCell ref="C17:F18"/>
    <mergeCell ref="C11:F12"/>
    <mergeCell ref="C13:F14"/>
    <mergeCell ref="C15:F16"/>
    <mergeCell ref="G13:G14"/>
    <mergeCell ref="G15:G16"/>
    <mergeCell ref="G17:G18"/>
    <mergeCell ref="G19:G20"/>
    <mergeCell ref="B1:J1"/>
    <mergeCell ref="C8:F10"/>
    <mergeCell ref="G8:G10"/>
    <mergeCell ref="B5:J5"/>
    <mergeCell ref="B6:J6"/>
    <mergeCell ref="B8:B10"/>
    <mergeCell ref="I9:I10"/>
    <mergeCell ref="H9:H10"/>
    <mergeCell ref="B7:I7"/>
    <mergeCell ref="B11:B12"/>
    <mergeCell ref="B13:B14"/>
    <mergeCell ref="B15:B16"/>
    <mergeCell ref="B17:B18"/>
    <mergeCell ref="B19:F20"/>
  </mergeCells>
  <pageMargins left="0.511811024" right="0.511811024" top="0.78740157499999996" bottom="0.78740157499999996" header="0.31496062000000002" footer="0.31496062000000002"/>
  <pageSetup paperSize="9" scale="81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workbookViewId="0">
      <selection activeCell="A13" sqref="A13:H13"/>
    </sheetView>
  </sheetViews>
  <sheetFormatPr defaultRowHeight="14.25"/>
  <cols>
    <col min="7" max="7" width="29.5" customWidth="1"/>
    <col min="8" max="8" width="12.875" customWidth="1"/>
    <col min="9" max="9" width="6" customWidth="1"/>
    <col min="10" max="10" width="10.5" customWidth="1"/>
    <col min="11" max="11" width="1.5" customWidth="1"/>
    <col min="12" max="12" width="1.25" customWidth="1"/>
    <col min="13" max="13" width="1.375" customWidth="1"/>
  </cols>
  <sheetData>
    <row r="1" spans="1:17" ht="18">
      <c r="A1" s="272" t="s">
        <v>25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5.75">
      <c r="A2" s="273" t="s">
        <v>153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</row>
    <row r="3" spans="1:17" ht="18" customHeight="1">
      <c r="A3" s="132"/>
      <c r="B3" s="274" t="s">
        <v>56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</row>
    <row r="4" spans="1:17" ht="15.75">
      <c r="A4" s="275" t="s">
        <v>146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</row>
    <row r="5" spans="1:17">
      <c r="A5" s="217"/>
      <c r="B5" s="217"/>
      <c r="C5" s="217"/>
      <c r="D5" s="217"/>
      <c r="E5" s="217"/>
      <c r="F5" s="217"/>
      <c r="G5" s="217"/>
      <c r="H5" s="217"/>
      <c r="I5" s="217"/>
    </row>
    <row r="6" spans="1:17">
      <c r="A6" s="244" t="s">
        <v>142</v>
      </c>
      <c r="B6" s="245"/>
      <c r="C6" s="245"/>
      <c r="D6" s="245"/>
      <c r="E6" s="245"/>
      <c r="F6" s="245"/>
      <c r="G6" s="245"/>
      <c r="H6" s="246"/>
    </row>
    <row r="7" spans="1:17" ht="6" customHeight="1">
      <c r="A7" s="247"/>
      <c r="B7" s="248"/>
      <c r="C7" s="248"/>
      <c r="D7" s="248"/>
      <c r="E7" s="248"/>
      <c r="F7" s="248"/>
      <c r="G7" s="248"/>
      <c r="H7" s="249"/>
    </row>
    <row r="8" spans="1:17">
      <c r="A8" s="151" t="s">
        <v>78</v>
      </c>
      <c r="B8" s="152"/>
      <c r="C8" s="152"/>
      <c r="D8" s="152"/>
      <c r="E8" s="250" t="s">
        <v>79</v>
      </c>
      <c r="F8" s="250"/>
      <c r="G8" s="250"/>
      <c r="H8" s="153"/>
    </row>
    <row r="9" spans="1:17" ht="15.75" customHeight="1">
      <c r="A9" s="251" t="s">
        <v>111</v>
      </c>
      <c r="B9" s="251"/>
      <c r="C9" s="251"/>
      <c r="D9" s="251"/>
      <c r="E9" s="251"/>
      <c r="F9" s="251"/>
      <c r="G9" s="251"/>
      <c r="H9" s="251"/>
      <c r="I9" s="251"/>
      <c r="J9" s="251"/>
    </row>
    <row r="10" spans="1:17">
      <c r="A10" s="252" t="s">
        <v>112</v>
      </c>
      <c r="B10" s="252"/>
      <c r="C10" s="252"/>
      <c r="D10" s="252"/>
      <c r="E10" s="252"/>
      <c r="F10" s="252"/>
      <c r="G10" s="252"/>
      <c r="H10" s="252"/>
      <c r="I10" s="252" t="s">
        <v>113</v>
      </c>
      <c r="J10" s="253" t="s">
        <v>114</v>
      </c>
      <c r="L10" s="253" t="s">
        <v>130</v>
      </c>
      <c r="M10" s="253"/>
      <c r="N10" s="253"/>
      <c r="O10" s="254" t="s">
        <v>131</v>
      </c>
      <c r="P10" s="254" t="s">
        <v>132</v>
      </c>
      <c r="Q10" s="254" t="s">
        <v>133</v>
      </c>
    </row>
    <row r="11" spans="1:17" ht="12" customHeight="1">
      <c r="A11" s="252"/>
      <c r="B11" s="252"/>
      <c r="C11" s="252"/>
      <c r="D11" s="252"/>
      <c r="E11" s="252"/>
      <c r="F11" s="252"/>
      <c r="G11" s="252"/>
      <c r="H11" s="252"/>
      <c r="I11" s="252"/>
      <c r="J11" s="253"/>
      <c r="L11" s="253"/>
      <c r="M11" s="253"/>
      <c r="N11" s="253"/>
      <c r="O11" s="254"/>
      <c r="P11" s="254"/>
      <c r="Q11" s="254"/>
    </row>
    <row r="12" spans="1:17" ht="15">
      <c r="A12" s="243" t="str">
        <f>IF($J$9=$A$130,"Encargos Sociais incidentes sobre a mão de obra","Administração Central")</f>
        <v>Encargos Sociais incidentes sobre a mão de obra</v>
      </c>
      <c r="B12" s="243"/>
      <c r="C12" s="243"/>
      <c r="D12" s="243"/>
      <c r="E12" s="243"/>
      <c r="F12" s="243"/>
      <c r="G12" s="243"/>
      <c r="H12" s="243"/>
      <c r="I12" s="154" t="s">
        <v>115</v>
      </c>
      <c r="J12" s="155">
        <v>4.0099999999999997E-2</v>
      </c>
      <c r="L12" s="242" t="s">
        <v>134</v>
      </c>
      <c r="M12" s="242"/>
      <c r="N12" s="242"/>
      <c r="O12" s="156">
        <v>3.7999999999999999E-2</v>
      </c>
      <c r="P12" s="156">
        <v>4.0099999999999997E-2</v>
      </c>
      <c r="Q12" s="156">
        <v>4.6699999999999998E-2</v>
      </c>
    </row>
    <row r="13" spans="1:17" ht="15">
      <c r="A13" s="243" t="str">
        <f>IF($J$9=$A$130,"Administração Central da empresa ou consultoria - overhead","Seguro e Garantia")</f>
        <v>Administração Central da empresa ou consultoria - overhead</v>
      </c>
      <c r="B13" s="243"/>
      <c r="C13" s="243"/>
      <c r="D13" s="243"/>
      <c r="E13" s="243"/>
      <c r="F13" s="243"/>
      <c r="G13" s="243"/>
      <c r="H13" s="243"/>
      <c r="I13" s="154" t="s">
        <v>116</v>
      </c>
      <c r="J13" s="155">
        <v>4.0000000000000001E-3</v>
      </c>
      <c r="L13" s="242" t="s">
        <v>134</v>
      </c>
      <c r="M13" s="242"/>
      <c r="N13" s="242"/>
      <c r="O13" s="156">
        <v>3.2000000000000002E-3</v>
      </c>
      <c r="P13" s="156">
        <v>4.0000000000000001E-3</v>
      </c>
      <c r="Q13" s="156">
        <v>7.4000000000000003E-3</v>
      </c>
    </row>
    <row r="14" spans="1:17" ht="15">
      <c r="A14" s="243" t="str">
        <f>IF($J$9=$A$130,"","Risco")</f>
        <v/>
      </c>
      <c r="B14" s="243"/>
      <c r="C14" s="243"/>
      <c r="D14" s="243"/>
      <c r="E14" s="243"/>
      <c r="F14" s="243"/>
      <c r="G14" s="243"/>
      <c r="H14" s="243"/>
      <c r="I14" s="154" t="s">
        <v>117</v>
      </c>
      <c r="J14" s="155">
        <v>5.5999999999999999E-3</v>
      </c>
      <c r="L14" s="242" t="s">
        <v>134</v>
      </c>
      <c r="M14" s="242"/>
      <c r="N14" s="242"/>
      <c r="O14" s="156">
        <v>9.7000000000000003E-3</v>
      </c>
      <c r="P14" s="156">
        <v>5.5999999999999999E-3</v>
      </c>
      <c r="Q14" s="156">
        <v>9.7000000000000003E-3</v>
      </c>
    </row>
    <row r="15" spans="1:17" ht="15">
      <c r="A15" s="243" t="str">
        <f>IF($J$9=$A$130,"","Despesas Financeiras")</f>
        <v/>
      </c>
      <c r="B15" s="243"/>
      <c r="C15" s="243"/>
      <c r="D15" s="243"/>
      <c r="E15" s="243"/>
      <c r="F15" s="243"/>
      <c r="G15" s="243"/>
      <c r="H15" s="243"/>
      <c r="I15" s="154" t="s">
        <v>118</v>
      </c>
      <c r="J15" s="155">
        <v>1.11E-2</v>
      </c>
      <c r="L15" s="242" t="s">
        <v>134</v>
      </c>
      <c r="M15" s="242"/>
      <c r="N15" s="242"/>
      <c r="O15" s="156">
        <v>1.0200000000000001E-2</v>
      </c>
      <c r="P15" s="156">
        <v>1.11E-2</v>
      </c>
      <c r="Q15" s="156">
        <v>1.21E-2</v>
      </c>
    </row>
    <row r="16" spans="1:17" ht="15">
      <c r="A16" s="243" t="str">
        <f>IF($J$9=$A$130,"Margem bruta da empresa de consultoria","Lucro")</f>
        <v>Margem bruta da empresa de consultoria</v>
      </c>
      <c r="B16" s="243"/>
      <c r="C16" s="243"/>
      <c r="D16" s="243"/>
      <c r="E16" s="243"/>
      <c r="F16" s="243"/>
      <c r="G16" s="243"/>
      <c r="H16" s="243"/>
      <c r="I16" s="154" t="s">
        <v>119</v>
      </c>
      <c r="J16" s="155">
        <v>7.2999999999999995E-2</v>
      </c>
      <c r="L16" s="242" t="s">
        <v>134</v>
      </c>
      <c r="M16" s="242"/>
      <c r="N16" s="242"/>
      <c r="O16" s="156">
        <v>6.6400000000000001E-2</v>
      </c>
      <c r="P16" s="156">
        <v>7.2999999999999995E-2</v>
      </c>
      <c r="Q16" s="156">
        <v>8.6900000000000005E-2</v>
      </c>
    </row>
    <row r="17" spans="1:17" ht="15">
      <c r="A17" s="243" t="s">
        <v>120</v>
      </c>
      <c r="B17" s="243"/>
      <c r="C17" s="243"/>
      <c r="D17" s="243"/>
      <c r="E17" s="243"/>
      <c r="F17" s="243"/>
      <c r="G17" s="243"/>
      <c r="H17" s="243"/>
      <c r="I17" s="154" t="s">
        <v>121</v>
      </c>
      <c r="J17" s="155">
        <v>3.6499999999999998E-2</v>
      </c>
      <c r="L17" s="242" t="s">
        <v>134</v>
      </c>
      <c r="M17" s="242"/>
      <c r="N17" s="242"/>
      <c r="O17" s="156">
        <v>3.6499999999999998E-2</v>
      </c>
      <c r="P17" s="156">
        <v>3.6499999999999998E-2</v>
      </c>
      <c r="Q17" s="156">
        <v>3.6499999999999998E-2</v>
      </c>
    </row>
    <row r="18" spans="1:17" ht="15">
      <c r="A18" s="243" t="s">
        <v>122</v>
      </c>
      <c r="B18" s="243"/>
      <c r="C18" s="243"/>
      <c r="D18" s="243"/>
      <c r="E18" s="243"/>
      <c r="F18" s="243"/>
      <c r="G18" s="243"/>
      <c r="H18" s="243"/>
      <c r="I18" s="154" t="s">
        <v>123</v>
      </c>
      <c r="J18" s="156">
        <v>0.02</v>
      </c>
      <c r="L18" s="242" t="s">
        <v>134</v>
      </c>
      <c r="M18" s="242"/>
      <c r="N18" s="242"/>
      <c r="O18" s="156">
        <v>0</v>
      </c>
      <c r="P18" s="156">
        <v>2.5000000000000001E-2</v>
      </c>
      <c r="Q18" s="156">
        <v>0.05</v>
      </c>
    </row>
    <row r="19" spans="1:17" ht="15">
      <c r="A19" s="243" t="s">
        <v>124</v>
      </c>
      <c r="B19" s="243"/>
      <c r="C19" s="243"/>
      <c r="D19" s="243"/>
      <c r="E19" s="243"/>
      <c r="F19" s="243"/>
      <c r="G19" s="243"/>
      <c r="H19" s="243"/>
      <c r="I19" s="154" t="s">
        <v>125</v>
      </c>
      <c r="J19" s="156">
        <v>4.4999999999999998E-2</v>
      </c>
      <c r="L19" s="242" t="s">
        <v>134</v>
      </c>
      <c r="M19" s="242"/>
      <c r="N19" s="242"/>
      <c r="O19" s="162">
        <v>0</v>
      </c>
      <c r="P19" s="162">
        <v>4.4999999999999998E-2</v>
      </c>
      <c r="Q19" s="162">
        <v>4.4999999999999998E-2</v>
      </c>
    </row>
    <row r="20" spans="1:17" ht="28.5">
      <c r="A20" s="243" t="s">
        <v>126</v>
      </c>
      <c r="B20" s="243"/>
      <c r="C20" s="243"/>
      <c r="D20" s="243"/>
      <c r="E20" s="243"/>
      <c r="F20" s="243"/>
      <c r="G20" s="243"/>
      <c r="H20" s="243"/>
      <c r="I20" s="157" t="s">
        <v>127</v>
      </c>
      <c r="J20" s="156">
        <v>0.20699999999999999</v>
      </c>
      <c r="L20" s="253" t="s">
        <v>135</v>
      </c>
      <c r="M20" s="253"/>
      <c r="N20" s="253"/>
      <c r="O20" s="156">
        <v>0.2034</v>
      </c>
      <c r="P20" s="156">
        <v>0.2097</v>
      </c>
      <c r="Q20" s="156">
        <v>0.24229999999999999</v>
      </c>
    </row>
    <row r="21" spans="1:17">
      <c r="A21" s="269" t="s">
        <v>138</v>
      </c>
      <c r="B21" s="270"/>
      <c r="C21" s="270"/>
      <c r="D21" s="270"/>
      <c r="E21" s="270"/>
      <c r="F21" s="270"/>
      <c r="G21" s="270"/>
      <c r="H21" s="271"/>
      <c r="I21" s="154" t="s">
        <v>139</v>
      </c>
      <c r="J21" s="156">
        <v>1.0200000000000001E-2</v>
      </c>
    </row>
    <row r="22" spans="1:17">
      <c r="A22" s="269" t="s">
        <v>140</v>
      </c>
      <c r="B22" s="270"/>
      <c r="C22" s="270"/>
      <c r="D22" s="270"/>
      <c r="E22" s="270"/>
      <c r="F22" s="270"/>
      <c r="G22" s="270"/>
      <c r="H22" s="271"/>
      <c r="I22" s="154" t="s">
        <v>141</v>
      </c>
      <c r="J22" s="156">
        <v>5.4999999999999997E-3</v>
      </c>
    </row>
    <row r="23" spans="1:17" ht="29.25" customHeight="1">
      <c r="A23" s="268" t="s">
        <v>128</v>
      </c>
      <c r="B23" s="268"/>
      <c r="C23" s="268"/>
      <c r="D23" s="268"/>
      <c r="E23" s="268"/>
      <c r="F23" s="268"/>
      <c r="G23" s="268"/>
      <c r="H23" s="268"/>
      <c r="I23" s="158" t="s">
        <v>129</v>
      </c>
      <c r="J23" s="159">
        <v>0.26750000000000002</v>
      </c>
    </row>
    <row r="24" spans="1:17">
      <c r="A24" s="160"/>
      <c r="B24" s="160"/>
      <c r="C24" s="160"/>
      <c r="D24" s="160"/>
      <c r="E24" s="160"/>
      <c r="F24" s="160"/>
      <c r="G24" s="160"/>
      <c r="H24" s="160"/>
    </row>
    <row r="25" spans="1:17">
      <c r="A25" s="163"/>
      <c r="B25" s="164"/>
      <c r="C25" s="165"/>
      <c r="D25" s="161"/>
      <c r="E25" s="161"/>
      <c r="F25" s="161"/>
      <c r="G25" s="161"/>
      <c r="H25" s="166"/>
      <c r="L25" s="181"/>
      <c r="M25" s="181"/>
      <c r="N25" s="181"/>
    </row>
    <row r="26" spans="1:17">
      <c r="A26" s="262" t="s">
        <v>80</v>
      </c>
      <c r="B26" s="262"/>
      <c r="C26" s="262"/>
      <c r="D26" s="262"/>
      <c r="E26" s="262"/>
      <c r="F26" s="262"/>
      <c r="G26" s="262"/>
      <c r="H26" s="262"/>
      <c r="L26" s="182"/>
      <c r="M26" s="181"/>
      <c r="N26" s="181"/>
    </row>
    <row r="27" spans="1:17" ht="15" thickBot="1">
      <c r="A27" s="167"/>
      <c r="B27" s="167"/>
      <c r="C27" s="167"/>
      <c r="D27" s="167"/>
      <c r="E27" s="167"/>
      <c r="F27" s="167"/>
      <c r="G27" s="167"/>
      <c r="H27" s="167"/>
      <c r="L27" s="181"/>
      <c r="M27" s="181"/>
      <c r="N27" s="181"/>
    </row>
    <row r="28" spans="1:17">
      <c r="A28" s="263" t="s">
        <v>108</v>
      </c>
      <c r="B28" s="263"/>
      <c r="C28" s="263"/>
      <c r="D28" s="263"/>
      <c r="E28" s="263"/>
      <c r="F28" s="263"/>
      <c r="G28" s="263"/>
      <c r="H28" s="263"/>
      <c r="I28" s="263"/>
      <c r="J28" s="263"/>
    </row>
    <row r="29" spans="1:17" ht="15.75">
      <c r="A29" s="150"/>
      <c r="B29" s="150"/>
      <c r="C29" s="150"/>
      <c r="D29" s="264" t="s">
        <v>22</v>
      </c>
      <c r="E29" s="265" t="str">
        <f>IF($J20=$A$130,"(1+K1+K2)*(1+K3)","(1+AC + S + R + G)*(1 + DF)*(1+L)")</f>
        <v>(1+AC + S + R + G)*(1 + DF)*(1+L)</v>
      </c>
      <c r="F29" s="265"/>
      <c r="G29" s="265"/>
      <c r="H29" s="266" t="s">
        <v>109</v>
      </c>
      <c r="I29" s="150"/>
      <c r="J29" s="150"/>
    </row>
    <row r="30" spans="1:17" ht="15.75">
      <c r="A30" s="150"/>
      <c r="B30" s="150"/>
      <c r="C30" s="150"/>
      <c r="D30" s="264"/>
      <c r="E30" s="267" t="s">
        <v>110</v>
      </c>
      <c r="F30" s="267"/>
      <c r="G30" s="267"/>
      <c r="H30" s="266"/>
      <c r="I30" s="150"/>
      <c r="J30" s="150"/>
    </row>
    <row r="31" spans="1:17" ht="23.25" customHeight="1">
      <c r="A31" s="261" t="s">
        <v>137</v>
      </c>
      <c r="B31" s="261"/>
      <c r="C31" s="261"/>
      <c r="D31" s="261"/>
      <c r="E31" s="261"/>
      <c r="F31" s="261"/>
      <c r="G31" s="261"/>
      <c r="H31" s="261"/>
      <c r="I31" s="261"/>
      <c r="J31" s="261"/>
    </row>
    <row r="32" spans="1:17">
      <c r="A32" s="168"/>
      <c r="B32" s="168"/>
      <c r="C32" s="168"/>
      <c r="D32" s="168"/>
      <c r="E32" s="168"/>
      <c r="F32" s="168"/>
      <c r="G32" s="168"/>
      <c r="H32" s="168"/>
      <c r="I32" s="168"/>
      <c r="J32" s="168"/>
    </row>
    <row r="33" spans="1:10" ht="22.5" customHeight="1" thickBot="1">
      <c r="A33" s="261" t="s">
        <v>136</v>
      </c>
      <c r="B33" s="261"/>
      <c r="C33" s="261"/>
      <c r="D33" s="261"/>
      <c r="E33" s="261"/>
      <c r="F33" s="261"/>
      <c r="G33" s="261"/>
      <c r="H33" s="261"/>
      <c r="I33" s="261"/>
      <c r="J33" s="261"/>
    </row>
    <row r="34" spans="1:10" ht="15" thickBot="1">
      <c r="A34" s="133"/>
      <c r="B34" s="133"/>
      <c r="C34" s="133"/>
      <c r="D34" s="133"/>
      <c r="E34" s="133"/>
      <c r="F34" s="133"/>
      <c r="G34" s="133"/>
      <c r="H34" s="133"/>
    </row>
    <row r="35" spans="1:10" ht="15" thickTop="1">
      <c r="A35" s="133"/>
      <c r="B35" s="133"/>
      <c r="C35" s="133"/>
      <c r="D35" s="133"/>
      <c r="E35" s="133"/>
      <c r="F35" s="255" t="s">
        <v>81</v>
      </c>
      <c r="G35" s="256"/>
      <c r="H35" s="259">
        <f>J23</f>
        <v>0.26750000000000002</v>
      </c>
    </row>
    <row r="36" spans="1:10" ht="15" thickBot="1">
      <c r="A36" s="133"/>
      <c r="B36" s="133"/>
      <c r="C36" s="133"/>
      <c r="D36" s="133"/>
      <c r="E36" s="133"/>
      <c r="F36" s="257"/>
      <c r="G36" s="258"/>
      <c r="H36" s="260"/>
    </row>
    <row r="37" spans="1:10" ht="15" thickTop="1"/>
  </sheetData>
  <mergeCells count="46">
    <mergeCell ref="A1:Q1"/>
    <mergeCell ref="A2:Q2"/>
    <mergeCell ref="B3:Q3"/>
    <mergeCell ref="A4:Q4"/>
    <mergeCell ref="L17:N17"/>
    <mergeCell ref="L12:N12"/>
    <mergeCell ref="L13:N13"/>
    <mergeCell ref="L14:N14"/>
    <mergeCell ref="L15:N15"/>
    <mergeCell ref="L16:N16"/>
    <mergeCell ref="L10:N11"/>
    <mergeCell ref="O10:O11"/>
    <mergeCell ref="P10:P11"/>
    <mergeCell ref="F35:G36"/>
    <mergeCell ref="H35:H36"/>
    <mergeCell ref="A31:J31"/>
    <mergeCell ref="A33:J33"/>
    <mergeCell ref="L20:N20"/>
    <mergeCell ref="A26:H26"/>
    <mergeCell ref="A28:J28"/>
    <mergeCell ref="D29:D30"/>
    <mergeCell ref="E29:G29"/>
    <mergeCell ref="H29:H30"/>
    <mergeCell ref="E30:G30"/>
    <mergeCell ref="A23:H23"/>
    <mergeCell ref="A21:H21"/>
    <mergeCell ref="A22:H22"/>
    <mergeCell ref="Q10:Q11"/>
    <mergeCell ref="A14:H14"/>
    <mergeCell ref="A15:H15"/>
    <mergeCell ref="A16:H16"/>
    <mergeCell ref="A18:H18"/>
    <mergeCell ref="L18:N18"/>
    <mergeCell ref="A20:H20"/>
    <mergeCell ref="A9:J9"/>
    <mergeCell ref="A10:H11"/>
    <mergeCell ref="I10:I11"/>
    <mergeCell ref="J10:J11"/>
    <mergeCell ref="A12:H12"/>
    <mergeCell ref="A13:H13"/>
    <mergeCell ref="L19:N19"/>
    <mergeCell ref="A5:I5"/>
    <mergeCell ref="A19:H19"/>
    <mergeCell ref="A6:H7"/>
    <mergeCell ref="E8:G8"/>
    <mergeCell ref="A17:H17"/>
  </mergeCells>
  <conditionalFormatting sqref="A23:J23">
    <cfRule type="expression" dxfId="5" priority="3" stopIfTrue="1">
      <formula>DESONERACAO="não"</formula>
    </cfRule>
  </conditionalFormatting>
  <conditionalFormatting sqref="J20">
    <cfRule type="expression" dxfId="4" priority="4" stopIfTrue="1">
      <formula>DESONERACAO="não"</formula>
    </cfRule>
  </conditionalFormatting>
  <conditionalFormatting sqref="L20:N20">
    <cfRule type="expression" dxfId="3" priority="1" stopIfTrue="1">
      <formula>AND(L20&lt;&gt;"OK",L20&lt;&gt;"-",L20&lt;&gt;"")</formula>
    </cfRule>
    <cfRule type="cellIs" dxfId="2" priority="2" stopIfTrue="1" operator="equal">
      <formula>"OK"</formula>
    </cfRule>
  </conditionalFormatting>
  <dataValidations count="3">
    <dataValidation type="decimal" allowBlank="1" showErrorMessage="1" errorTitle="Erro de valores" error="Digite um valor entre 0% e 100%" sqref="J12:J17">
      <formula1>0</formula1>
      <formula2>1</formula2>
    </dataValidation>
    <dataValidation type="decimal" allowBlank="1" showErrorMessage="1" errorTitle="Erro de valores" error="Digite um valor maior do que 0." sqref="J18">
      <formula1>0</formula1>
      <formula2>1</formula2>
    </dataValidation>
    <dataValidation operator="greaterThanOrEqual" allowBlank="1" showErrorMessage="1" errorTitle="Erro de valores" error="Digite um valor igual a 0% ou 2%." sqref="J19:J22">
      <formula1>0</formula1>
      <formula2>0</formula2>
    </dataValidation>
  </dataValidations>
  <pageMargins left="0.51181102362204722" right="0.51181102362204722" top="0.78740157480314965" bottom="0.78740157480314965" header="0.31496062992125984" footer="0.31496062992125984"/>
  <pageSetup paperSize="9"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selection activeCell="J11" sqref="J11"/>
    </sheetView>
  </sheetViews>
  <sheetFormatPr defaultRowHeight="14.25"/>
  <cols>
    <col min="4" max="4" width="70.25" customWidth="1"/>
    <col min="8" max="8" width="14.375" customWidth="1"/>
  </cols>
  <sheetData>
    <row r="1" spans="1:11" ht="23.25">
      <c r="A1" s="184" t="s">
        <v>25</v>
      </c>
      <c r="B1" s="184"/>
      <c r="C1" s="184"/>
      <c r="D1" s="184"/>
      <c r="E1" s="184"/>
      <c r="F1" s="184"/>
      <c r="G1" s="184"/>
      <c r="H1" s="184"/>
      <c r="I1" s="117"/>
      <c r="J1" s="117"/>
      <c r="K1" s="117"/>
    </row>
    <row r="2" spans="1:11" ht="23.25">
      <c r="A2" s="184" t="s">
        <v>95</v>
      </c>
      <c r="B2" s="184"/>
      <c r="C2" s="184"/>
      <c r="D2" s="184"/>
      <c r="E2" s="184"/>
      <c r="F2" s="184"/>
      <c r="G2" s="184"/>
      <c r="H2" s="184"/>
      <c r="I2" s="117"/>
      <c r="J2" s="117"/>
      <c r="K2" s="117"/>
    </row>
    <row r="3" spans="1:11" ht="18">
      <c r="A3" s="33"/>
      <c r="B3" s="53"/>
      <c r="C3" s="118" t="s">
        <v>94</v>
      </c>
      <c r="D3" s="118"/>
      <c r="E3" s="118"/>
      <c r="F3" s="118"/>
      <c r="G3" s="118"/>
      <c r="H3" s="118"/>
      <c r="I3" s="118"/>
    </row>
    <row r="4" spans="1:11" ht="18">
      <c r="A4" s="33"/>
      <c r="B4" s="53"/>
      <c r="C4" s="112" t="s">
        <v>145</v>
      </c>
      <c r="D4" s="113"/>
      <c r="E4" s="134"/>
      <c r="F4" s="135"/>
      <c r="G4" s="3"/>
      <c r="H4" s="4"/>
    </row>
    <row r="5" spans="1:11" ht="18">
      <c r="A5" s="33"/>
      <c r="B5" s="53"/>
      <c r="C5" s="114"/>
      <c r="D5" s="113"/>
      <c r="E5" s="2"/>
      <c r="F5" s="3"/>
      <c r="G5" s="3"/>
      <c r="H5" s="4"/>
    </row>
    <row r="6" spans="1:11" ht="18">
      <c r="A6" s="33"/>
      <c r="B6" s="53"/>
      <c r="C6" s="112" t="s">
        <v>77</v>
      </c>
      <c r="D6" s="113"/>
      <c r="E6" s="2"/>
      <c r="F6" s="3"/>
      <c r="G6" s="3"/>
      <c r="H6" s="4"/>
    </row>
    <row r="7" spans="1:11">
      <c r="A7" s="5"/>
      <c r="B7" s="5"/>
      <c r="C7" s="5"/>
      <c r="D7" s="6"/>
      <c r="E7" s="5"/>
      <c r="F7" s="7"/>
      <c r="G7" s="7"/>
      <c r="H7" s="1"/>
    </row>
    <row r="8" spans="1:11">
      <c r="A8" s="8" t="s">
        <v>82</v>
      </c>
      <c r="B8" s="8"/>
      <c r="C8" s="8"/>
      <c r="D8" s="8"/>
      <c r="E8" s="276" t="s">
        <v>38</v>
      </c>
      <c r="F8" s="276"/>
      <c r="G8" s="276"/>
      <c r="H8" s="276"/>
    </row>
    <row r="9" spans="1:11" ht="25.5">
      <c r="A9" s="123" t="s">
        <v>0</v>
      </c>
      <c r="B9" s="123" t="s">
        <v>1</v>
      </c>
      <c r="C9" s="123" t="s">
        <v>2</v>
      </c>
      <c r="D9" s="123" t="s">
        <v>3</v>
      </c>
      <c r="E9" s="123" t="s">
        <v>4</v>
      </c>
      <c r="F9" s="123" t="s">
        <v>21</v>
      </c>
      <c r="G9" s="136" t="s">
        <v>83</v>
      </c>
      <c r="H9" s="136" t="s">
        <v>84</v>
      </c>
    </row>
    <row r="10" spans="1:11">
      <c r="A10" s="10"/>
      <c r="B10" s="10"/>
      <c r="C10" s="10"/>
      <c r="D10" s="14"/>
      <c r="E10" s="10"/>
      <c r="F10" s="11"/>
      <c r="G10" s="11"/>
      <c r="H10" s="9"/>
    </row>
    <row r="11" spans="1:11">
      <c r="A11" s="35">
        <v>1</v>
      </c>
      <c r="B11" s="35"/>
      <c r="C11" s="35"/>
      <c r="D11" s="16" t="s">
        <v>16</v>
      </c>
      <c r="E11" s="16"/>
      <c r="F11" s="16"/>
      <c r="G11" s="17"/>
      <c r="H11" s="16"/>
    </row>
    <row r="12" spans="1:11" ht="63" customHeight="1">
      <c r="A12" s="10" t="s">
        <v>5</v>
      </c>
      <c r="B12" s="137">
        <v>4417</v>
      </c>
      <c r="C12" s="138" t="s">
        <v>85</v>
      </c>
      <c r="D12" s="139" t="str">
        <f>VLOOKUP(B12,[3]!dados[#Data],2,FALSE)</f>
        <v>SARRAFO NAO APARELHADO *2,5 X 7* CM, EM MACARANDUBA/MASSARANDUBA, ANGELIM, PEROBA-ROSA OU EQUIVALENTE DA REGIAO - BRUTA</v>
      </c>
      <c r="E12" s="139" t="str">
        <f>VLOOKUP(B12,[3]!dados[#Data],3,FALSE)</f>
        <v xml:space="preserve">M     </v>
      </c>
      <c r="F12" s="138">
        <v>1</v>
      </c>
      <c r="G12" s="140">
        <v>10.88</v>
      </c>
      <c r="H12" s="140">
        <v>10.88</v>
      </c>
    </row>
    <row r="13" spans="1:11">
      <c r="A13" s="10" t="s">
        <v>24</v>
      </c>
      <c r="B13" s="138">
        <v>4491</v>
      </c>
      <c r="C13" s="138" t="s">
        <v>85</v>
      </c>
      <c r="D13" s="139" t="str">
        <f>VLOOKUP(B13,[3]!dados[#Data],2,FALSE)</f>
        <v>PONTALETE *7,5 X 7,5* CM EM PINUS, MISTA OU EQUIVALENTE DA REGIAO - BRUTA</v>
      </c>
      <c r="E13" s="139" t="str">
        <f>VLOOKUP(B13,[3]!dados[#Data],3,FALSE)</f>
        <v xml:space="preserve">M     </v>
      </c>
      <c r="F13" s="138">
        <v>4</v>
      </c>
      <c r="G13" s="140">
        <v>8.26</v>
      </c>
      <c r="H13" s="140">
        <v>33.04</v>
      </c>
    </row>
    <row r="14" spans="1:11" ht="25.5">
      <c r="A14" s="10" t="s">
        <v>40</v>
      </c>
      <c r="B14" s="138">
        <v>4813</v>
      </c>
      <c r="C14" s="138" t="s">
        <v>85</v>
      </c>
      <c r="D14" s="139" t="str">
        <f>VLOOKUP(B14,[3]!dados[#Data],2,FALSE)</f>
        <v>PLACA DE OBRA (PARA CONSTRUCAO CIVIL) EM CHAPA GALVANIZADA *N. 22*, ADESIVADA, DE *2,4 X 1,2* M (SEM POSTES PARA FIXACAO)</v>
      </c>
      <c r="E14" s="139" t="str">
        <f>VLOOKUP(B14,[3]!dados[#Data],3,FALSE)</f>
        <v xml:space="preserve">M2    </v>
      </c>
      <c r="F14" s="139">
        <v>1</v>
      </c>
      <c r="G14" s="140">
        <v>250</v>
      </c>
      <c r="H14" s="140">
        <v>250</v>
      </c>
    </row>
    <row r="15" spans="1:11">
      <c r="A15" s="10" t="s">
        <v>41</v>
      </c>
      <c r="B15" s="138">
        <v>5075</v>
      </c>
      <c r="C15" s="138" t="s">
        <v>85</v>
      </c>
      <c r="D15" s="139" t="str">
        <f>VLOOKUP(B15,[3]!dados[#Data],2,FALSE)</f>
        <v>PREGO DE ACO POLIDO COM CABECA 18 X 30 (2 3/4 X 10)</v>
      </c>
      <c r="E15" s="139" t="str">
        <f>VLOOKUP(B15,[3]!dados[#Data],3,FALSE)</f>
        <v xml:space="preserve">KG    </v>
      </c>
      <c r="F15" s="138">
        <v>0.11</v>
      </c>
      <c r="G15" s="140">
        <v>21.72</v>
      </c>
      <c r="H15" s="140">
        <v>2.39</v>
      </c>
    </row>
    <row r="16" spans="1:11">
      <c r="A16" s="10" t="s">
        <v>86</v>
      </c>
      <c r="B16" s="138">
        <v>88262</v>
      </c>
      <c r="C16" s="138" t="s">
        <v>85</v>
      </c>
      <c r="D16" s="139" t="s">
        <v>87</v>
      </c>
      <c r="E16" s="139" t="s">
        <v>88</v>
      </c>
      <c r="F16" s="138">
        <v>1</v>
      </c>
      <c r="G16" s="140">
        <v>31.63</v>
      </c>
      <c r="H16" s="140">
        <v>31.63</v>
      </c>
    </row>
    <row r="17" spans="1:8">
      <c r="A17" s="10" t="s">
        <v>89</v>
      </c>
      <c r="B17" s="138">
        <v>88316</v>
      </c>
      <c r="C17" s="138" t="s">
        <v>85</v>
      </c>
      <c r="D17" s="139" t="s">
        <v>90</v>
      </c>
      <c r="E17" s="139" t="s">
        <v>88</v>
      </c>
      <c r="F17" s="138">
        <v>2</v>
      </c>
      <c r="G17" s="140">
        <v>24.82</v>
      </c>
      <c r="H17" s="140">
        <v>49.64</v>
      </c>
    </row>
    <row r="18" spans="1:8" ht="25.5">
      <c r="A18" s="10" t="s">
        <v>91</v>
      </c>
      <c r="B18" s="138">
        <v>94962</v>
      </c>
      <c r="C18" s="138" t="s">
        <v>85</v>
      </c>
      <c r="D18" s="139" t="s">
        <v>92</v>
      </c>
      <c r="E18" s="139" t="s">
        <v>93</v>
      </c>
      <c r="F18" s="138">
        <v>0.01</v>
      </c>
      <c r="G18" s="140">
        <v>361.63</v>
      </c>
      <c r="H18" s="140">
        <v>3.62</v>
      </c>
    </row>
    <row r="19" spans="1:8">
      <c r="A19" s="10"/>
      <c r="B19" s="10"/>
      <c r="C19" s="141"/>
      <c r="D19" s="142"/>
      <c r="E19" s="10"/>
      <c r="F19" s="11"/>
      <c r="G19" s="143"/>
      <c r="H19" s="140">
        <v>381.2</v>
      </c>
    </row>
    <row r="20" spans="1:8">
      <c r="A20" s="10"/>
      <c r="B20" s="10"/>
      <c r="C20" s="32"/>
      <c r="D20" s="13"/>
      <c r="E20" s="10"/>
      <c r="F20" s="11"/>
      <c r="G20" s="11"/>
      <c r="H20" s="12"/>
    </row>
    <row r="21" spans="1:8" ht="18">
      <c r="A21" s="277"/>
      <c r="B21" s="277"/>
      <c r="C21" s="278"/>
      <c r="D21" s="144"/>
      <c r="E21" s="144"/>
      <c r="F21" s="145"/>
      <c r="G21" s="145"/>
      <c r="H21" s="146">
        <v>381.2</v>
      </c>
    </row>
  </sheetData>
  <mergeCells count="4">
    <mergeCell ref="A1:H1"/>
    <mergeCell ref="A2:H2"/>
    <mergeCell ref="E8:H8"/>
    <mergeCell ref="A21:C21"/>
  </mergeCells>
  <conditionalFormatting sqref="G9:H9">
    <cfRule type="cellIs" dxfId="1" priority="1" stopIfTrue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scale="9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opLeftCell="A7" workbookViewId="0">
      <selection activeCell="J18" sqref="J18"/>
    </sheetView>
  </sheetViews>
  <sheetFormatPr defaultRowHeight="14.25"/>
  <cols>
    <col min="4" max="4" width="42.5" customWidth="1"/>
    <col min="8" max="8" width="12.875" customWidth="1"/>
  </cols>
  <sheetData>
    <row r="1" spans="1:12" ht="23.25">
      <c r="A1" s="184"/>
      <c r="B1" s="184"/>
      <c r="C1" s="184" t="s">
        <v>25</v>
      </c>
      <c r="D1" s="184"/>
      <c r="E1" s="184"/>
      <c r="F1" s="184"/>
      <c r="G1" s="184"/>
      <c r="H1" s="184"/>
      <c r="I1" s="184"/>
      <c r="J1" s="184"/>
      <c r="K1" s="184"/>
      <c r="L1" s="184"/>
    </row>
    <row r="2" spans="1:12" ht="23.25">
      <c r="A2" s="184"/>
      <c r="B2" s="184"/>
      <c r="C2" s="184" t="s">
        <v>147</v>
      </c>
      <c r="D2" s="184"/>
      <c r="E2" s="184"/>
      <c r="F2" s="184"/>
      <c r="G2" s="184"/>
      <c r="H2" s="184"/>
      <c r="I2" s="184"/>
      <c r="J2" s="184"/>
      <c r="K2" s="184"/>
      <c r="L2" s="184"/>
    </row>
    <row r="3" spans="1:12" ht="18">
      <c r="A3" s="184"/>
      <c r="B3" s="184"/>
      <c r="C3" s="118" t="s">
        <v>94</v>
      </c>
      <c r="D3" s="113"/>
      <c r="E3" s="2"/>
      <c r="F3" s="3"/>
      <c r="G3" s="3"/>
      <c r="H3" s="4"/>
    </row>
    <row r="4" spans="1:12" ht="18">
      <c r="A4" s="184"/>
      <c r="B4" s="184"/>
      <c r="C4" s="279" t="s">
        <v>145</v>
      </c>
      <c r="D4" s="279"/>
      <c r="E4" s="279"/>
      <c r="F4" s="279"/>
      <c r="G4" s="279"/>
      <c r="H4" s="279"/>
      <c r="I4" s="279"/>
      <c r="J4" s="279"/>
      <c r="K4" s="279"/>
      <c r="L4" s="279"/>
    </row>
    <row r="5" spans="1:12" ht="18">
      <c r="A5" s="184"/>
      <c r="B5" s="184"/>
      <c r="C5" s="114"/>
      <c r="D5" s="113"/>
      <c r="E5" s="2"/>
      <c r="F5" s="3"/>
      <c r="G5" s="3"/>
      <c r="H5" s="4"/>
    </row>
    <row r="6" spans="1:12" ht="18">
      <c r="A6" s="184"/>
      <c r="B6" s="184"/>
      <c r="C6" s="112" t="s">
        <v>96</v>
      </c>
      <c r="D6" s="113"/>
      <c r="E6" s="2"/>
      <c r="F6" s="3"/>
      <c r="G6" s="3"/>
      <c r="H6" s="4"/>
    </row>
    <row r="7" spans="1:12">
      <c r="A7" s="184"/>
      <c r="B7" s="184"/>
      <c r="C7" s="5"/>
      <c r="D7" s="6"/>
      <c r="E7" s="5"/>
      <c r="F7" s="7"/>
      <c r="G7" s="7"/>
      <c r="H7" s="1"/>
    </row>
    <row r="8" spans="1:12">
      <c r="A8" s="147"/>
      <c r="B8" s="147"/>
      <c r="C8" s="8"/>
      <c r="D8" s="8"/>
      <c r="E8" s="276" t="s">
        <v>38</v>
      </c>
      <c r="F8" s="276"/>
      <c r="G8" s="276"/>
      <c r="H8" s="276"/>
    </row>
    <row r="9" spans="1:12" ht="25.5">
      <c r="A9" s="123" t="s">
        <v>0</v>
      </c>
      <c r="B9" s="123" t="s">
        <v>1</v>
      </c>
      <c r="C9" s="123" t="s">
        <v>2</v>
      </c>
      <c r="D9" s="123" t="s">
        <v>3</v>
      </c>
      <c r="E9" s="123" t="s">
        <v>4</v>
      </c>
      <c r="F9" s="123" t="s">
        <v>21</v>
      </c>
      <c r="G9" s="136" t="s">
        <v>83</v>
      </c>
      <c r="H9" s="136" t="s">
        <v>84</v>
      </c>
    </row>
    <row r="10" spans="1:12">
      <c r="A10" s="10"/>
      <c r="B10" s="10"/>
      <c r="C10" s="10"/>
      <c r="D10" s="14"/>
      <c r="E10" s="10"/>
      <c r="F10" s="11"/>
      <c r="G10" s="11"/>
      <c r="H10" s="9"/>
    </row>
    <row r="11" spans="1:12">
      <c r="A11" s="35">
        <v>1</v>
      </c>
      <c r="B11" s="35"/>
      <c r="C11" s="35"/>
      <c r="D11" s="16" t="s">
        <v>16</v>
      </c>
      <c r="E11" s="16"/>
      <c r="F11" s="16"/>
      <c r="G11" s="17"/>
      <c r="H11" s="16"/>
    </row>
    <row r="12" spans="1:12" ht="63.75">
      <c r="A12" s="10" t="s">
        <v>5</v>
      </c>
      <c r="B12" s="137">
        <v>5684</v>
      </c>
      <c r="C12" s="138" t="s">
        <v>85</v>
      </c>
      <c r="D12" s="139" t="s">
        <v>97</v>
      </c>
      <c r="E12" s="139" t="s">
        <v>98</v>
      </c>
      <c r="F12" s="138">
        <v>8.9999999999999993E-3</v>
      </c>
      <c r="G12" s="140">
        <v>167.73</v>
      </c>
      <c r="H12" s="140">
        <v>1.51</v>
      </c>
    </row>
    <row r="13" spans="1:12" ht="63.75">
      <c r="A13" s="10" t="s">
        <v>24</v>
      </c>
      <c r="B13" s="137">
        <v>5685</v>
      </c>
      <c r="C13" s="138" t="s">
        <v>85</v>
      </c>
      <c r="D13" s="139" t="s">
        <v>99</v>
      </c>
      <c r="E13" s="139" t="s">
        <v>100</v>
      </c>
      <c r="F13" s="138">
        <v>2.1000000000000001E-2</v>
      </c>
      <c r="G13" s="140">
        <v>71.36</v>
      </c>
      <c r="H13" s="140">
        <v>1.5</v>
      </c>
    </row>
    <row r="14" spans="1:12" ht="63.75">
      <c r="A14" s="10" t="s">
        <v>40</v>
      </c>
      <c r="B14" s="138">
        <v>5901</v>
      </c>
      <c r="C14" s="138" t="s">
        <v>85</v>
      </c>
      <c r="D14" s="139" t="s">
        <v>101</v>
      </c>
      <c r="E14" s="139" t="s">
        <v>98</v>
      </c>
      <c r="F14" s="139">
        <v>2E-3</v>
      </c>
      <c r="G14" s="140">
        <v>334.21</v>
      </c>
      <c r="H14" s="140">
        <v>0.67</v>
      </c>
    </row>
    <row r="15" spans="1:12" ht="63.75">
      <c r="A15" s="10" t="s">
        <v>41</v>
      </c>
      <c r="B15" s="138">
        <v>5903</v>
      </c>
      <c r="C15" s="138" t="s">
        <v>85</v>
      </c>
      <c r="D15" s="139" t="s">
        <v>102</v>
      </c>
      <c r="E15" s="139" t="s">
        <v>100</v>
      </c>
      <c r="F15" s="138">
        <v>2.8000000000000001E-2</v>
      </c>
      <c r="G15" s="140">
        <v>89.36</v>
      </c>
      <c r="H15" s="140">
        <v>2.5</v>
      </c>
    </row>
    <row r="16" spans="1:12" ht="51">
      <c r="A16" s="10" t="s">
        <v>86</v>
      </c>
      <c r="B16" s="138">
        <v>5932</v>
      </c>
      <c r="C16" s="138" t="s">
        <v>85</v>
      </c>
      <c r="D16" s="139" t="s">
        <v>103</v>
      </c>
      <c r="E16" s="139" t="s">
        <v>98</v>
      </c>
      <c r="F16" s="138">
        <v>8.0000000000000002E-3</v>
      </c>
      <c r="G16" s="140">
        <v>281.82</v>
      </c>
      <c r="H16" s="140">
        <v>2.25</v>
      </c>
    </row>
    <row r="17" spans="1:8" ht="51">
      <c r="A17" s="10" t="s">
        <v>89</v>
      </c>
      <c r="B17" s="138">
        <v>5934</v>
      </c>
      <c r="C17" s="138" t="s">
        <v>85</v>
      </c>
      <c r="D17" s="139" t="s">
        <v>104</v>
      </c>
      <c r="E17" s="139" t="s">
        <v>100</v>
      </c>
      <c r="F17" s="138">
        <v>2.1999999999999999E-2</v>
      </c>
      <c r="G17" s="140">
        <v>111.5</v>
      </c>
      <c r="H17" s="140">
        <v>2.4500000000000002</v>
      </c>
    </row>
    <row r="18" spans="1:8">
      <c r="A18" s="10" t="s">
        <v>91</v>
      </c>
      <c r="B18" s="138">
        <v>88316</v>
      </c>
      <c r="C18" s="138" t="s">
        <v>85</v>
      </c>
      <c r="D18" s="139" t="s">
        <v>90</v>
      </c>
      <c r="E18" s="139" t="s">
        <v>88</v>
      </c>
      <c r="F18" s="138">
        <v>0.03</v>
      </c>
      <c r="G18" s="140">
        <v>24.82</v>
      </c>
      <c r="H18" s="140">
        <v>0.75</v>
      </c>
    </row>
    <row r="19" spans="1:8" ht="25.5">
      <c r="A19" s="10" t="s">
        <v>105</v>
      </c>
      <c r="B19" s="10">
        <v>4748</v>
      </c>
      <c r="C19" s="138" t="s">
        <v>85</v>
      </c>
      <c r="D19" s="139" t="s">
        <v>106</v>
      </c>
      <c r="E19" s="139" t="s">
        <v>93</v>
      </c>
      <c r="F19" s="148">
        <v>1</v>
      </c>
      <c r="G19" s="143">
        <v>98.08</v>
      </c>
      <c r="H19" s="140">
        <v>98.08</v>
      </c>
    </row>
    <row r="20" spans="1:8" ht="18">
      <c r="A20" s="277"/>
      <c r="B20" s="277"/>
      <c r="C20" s="278"/>
      <c r="D20" s="144"/>
      <c r="E20" s="144"/>
      <c r="F20" s="145"/>
      <c r="G20" s="146"/>
      <c r="H20" s="146">
        <v>109.71</v>
      </c>
    </row>
  </sheetData>
  <mergeCells count="6">
    <mergeCell ref="A1:B7"/>
    <mergeCell ref="E8:H8"/>
    <mergeCell ref="A20:C20"/>
    <mergeCell ref="C1:L1"/>
    <mergeCell ref="C2:L2"/>
    <mergeCell ref="C4:L4"/>
  </mergeCells>
  <conditionalFormatting sqref="G9:H9">
    <cfRule type="cellIs" dxfId="0" priority="1" stopIfTrue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scale="8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9</vt:i4>
      </vt:variant>
    </vt:vector>
  </HeadingPairs>
  <TitlesOfParts>
    <vt:vector size="16" baseType="lpstr">
      <vt:lpstr>PLANILHA ORÇAMENTÁRIA</vt:lpstr>
      <vt:lpstr>Memória de Cálculo</vt:lpstr>
      <vt:lpstr>Memorial Descritivo</vt:lpstr>
      <vt:lpstr>Cronograma</vt:lpstr>
      <vt:lpstr>BDI</vt:lpstr>
      <vt:lpstr>COMP1</vt:lpstr>
      <vt:lpstr>COMP2</vt:lpstr>
      <vt:lpstr>Cronograma!Area_de_impressao</vt:lpstr>
      <vt:lpstr>'Memória de Cálculo'!Area_de_impressao</vt:lpstr>
      <vt:lpstr>'Memorial Descritivo'!Area_de_impressao</vt:lpstr>
      <vt:lpstr>'PLANILHA ORÇAMENTÁRIA'!Area_de_impressao</vt:lpstr>
      <vt:lpstr>serviço</vt:lpstr>
      <vt:lpstr>teste</vt:lpstr>
      <vt:lpstr>'Memória de Cálculo'!Titulos_de_impressao</vt:lpstr>
      <vt:lpstr>'Memorial Descritivo'!Titulos_de_impressao</vt:lpstr>
      <vt:lpstr>'PLANILHA ORÇAMENTÁRIA'!Titulos_de_impressao</vt:lpstr>
    </vt:vector>
  </TitlesOfParts>
  <Company>Fnde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B&amp;M - Licitação</cp:lastModifiedBy>
  <cp:lastPrinted>2023-12-01T14:50:11Z</cp:lastPrinted>
  <dcterms:created xsi:type="dcterms:W3CDTF">2012-10-15T18:57:41Z</dcterms:created>
  <dcterms:modified xsi:type="dcterms:W3CDTF">2023-12-04T16:04:14Z</dcterms:modified>
</cp:coreProperties>
</file>