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 firstSheet="1" activeTab="1"/>
  </bookViews>
  <sheets>
    <sheet name="MEMÓRIA DE CALCULO" sheetId="2" state="hidden" r:id="rId1"/>
    <sheet name="CRONOGRAMA" sheetId="3" r:id="rId2"/>
  </sheets>
  <definedNames>
    <definedName name="_xlnm.Print_Area" localSheetId="0">'MEMÓRIA DE CALCULO'!$A$1:$I$58</definedName>
    <definedName name="JR_PAGE_ANCHOR_0_1">#REF!</definedName>
  </definedNames>
  <calcPr calcId="162913"/>
</workbook>
</file>

<file path=xl/calcChain.xml><?xml version="1.0" encoding="utf-8"?>
<calcChain xmlns="http://schemas.openxmlformats.org/spreadsheetml/2006/main">
  <c r="C14" i="3" l="1"/>
  <c r="C11" i="3"/>
  <c r="K17" i="3" l="1"/>
  <c r="E20" i="3"/>
  <c r="F20" i="3" s="1"/>
  <c r="G20" i="3" s="1"/>
  <c r="H20" i="3" s="1"/>
  <c r="I20" i="3" s="1"/>
  <c r="J20" i="3" s="1"/>
  <c r="E17" i="3"/>
  <c r="F17" i="3"/>
  <c r="G17" i="3" s="1"/>
  <c r="H17" i="3" s="1"/>
  <c r="I17" i="3" s="1"/>
  <c r="J17" i="3" s="1"/>
  <c r="E14" i="3"/>
  <c r="F14" i="3" s="1"/>
  <c r="E13" i="3"/>
  <c r="E15" i="3"/>
  <c r="E12" i="3"/>
  <c r="F12" i="3" s="1"/>
  <c r="G11" i="3"/>
  <c r="H11" i="3"/>
  <c r="I11" i="3"/>
  <c r="J11" i="3"/>
  <c r="F11" i="3"/>
  <c r="E11" i="3"/>
  <c r="C13" i="3"/>
  <c r="E18" i="3" s="1"/>
  <c r="E19" i="3" s="1"/>
  <c r="G14" i="3" l="1"/>
  <c r="H14" i="3" s="1"/>
  <c r="I14" i="3" s="1"/>
  <c r="J14" i="3" s="1"/>
  <c r="K14" i="3"/>
  <c r="K20" i="3" s="1"/>
  <c r="F13" i="3"/>
  <c r="F15" i="3" s="1"/>
  <c r="G12" i="3"/>
  <c r="E21" i="3"/>
  <c r="F18" i="3"/>
  <c r="K11" i="3"/>
  <c r="C15" i="3"/>
  <c r="G13" i="3" l="1"/>
  <c r="G15" i="3" s="1"/>
  <c r="H12" i="3"/>
  <c r="F19" i="3"/>
  <c r="F21" i="3" s="1"/>
  <c r="G18" i="3"/>
  <c r="F37" i="2"/>
  <c r="H13" i="3" l="1"/>
  <c r="H15" i="3" s="1"/>
  <c r="I12" i="3"/>
  <c r="H18" i="3"/>
  <c r="G19" i="3"/>
  <c r="G21" i="3" s="1"/>
  <c r="B55" i="2"/>
  <c r="B45" i="2"/>
  <c r="E51" i="2" s="1"/>
  <c r="D55" i="2" s="1"/>
  <c r="B33" i="2"/>
  <c r="B23" i="2"/>
  <c r="E29" i="2" s="1"/>
  <c r="B15" i="2"/>
  <c r="B5" i="2"/>
  <c r="E11" i="2" s="1"/>
  <c r="D15" i="2" s="1"/>
  <c r="F15" i="2" s="1"/>
  <c r="D17" i="2" s="1"/>
  <c r="I13" i="3" l="1"/>
  <c r="J12" i="3"/>
  <c r="J13" i="3" s="1"/>
  <c r="J15" i="3" s="1"/>
  <c r="K12" i="3"/>
  <c r="I18" i="3"/>
  <c r="H19" i="3"/>
  <c r="H21" i="3" s="1"/>
  <c r="D33" i="2"/>
  <c r="F33" i="2" s="1"/>
  <c r="F55" i="2"/>
  <c r="D57" i="2" s="1"/>
  <c r="I15" i="3" l="1"/>
  <c r="K15" i="3" s="1"/>
  <c r="K13" i="3"/>
  <c r="K19" i="3" s="1"/>
  <c r="K21" i="3" s="1"/>
  <c r="I19" i="3"/>
  <c r="I21" i="3" s="1"/>
  <c r="J18" i="3"/>
  <c r="J19" i="3" s="1"/>
  <c r="J21" i="3" s="1"/>
  <c r="D39" i="2"/>
  <c r="K18" i="3" l="1"/>
</calcChain>
</file>

<file path=xl/sharedStrings.xml><?xml version="1.0" encoding="utf-8"?>
<sst xmlns="http://schemas.openxmlformats.org/spreadsheetml/2006/main" count="89" uniqueCount="54">
  <si>
    <t>X</t>
  </si>
  <si>
    <t>=</t>
  </si>
  <si>
    <t>MAO-DE-OBRA DE SERVENTE,INCLUSIVE ENCARGOS SOCIAIS</t>
  </si>
  <si>
    <t>05.105.0114-0</t>
  </si>
  <si>
    <t>M²</t>
  </si>
  <si>
    <t>ÁREA INTERNA ESCOLAS</t>
  </si>
  <si>
    <t>ÁREA INTERNA CRECHES</t>
  </si>
  <si>
    <t xml:space="preserve">M² ÁREA INTERNA </t>
  </si>
  <si>
    <t>NUMERO SERVENTES ESTIMADOS</t>
  </si>
  <si>
    <t>M² / SERVENTE</t>
  </si>
  <si>
    <t xml:space="preserve">NÚMERO DE SERVENTES = </t>
  </si>
  <si>
    <r>
      <rPr>
        <sz val="8"/>
        <rFont val="Arial"/>
        <family val="2"/>
      </rPr>
      <t>1.1</t>
    </r>
  </si>
  <si>
    <t>CUSTO DA LIMPEZA ÁREA INTERNA</t>
  </si>
  <si>
    <t>EMOP JAN/18</t>
  </si>
  <si>
    <t>CUSTO / M²</t>
  </si>
  <si>
    <t>CUSTO DA LIMPEZA ÁREA EXTERNA</t>
  </si>
  <si>
    <t>ÁREA EXTERNA ESCOLAS</t>
  </si>
  <si>
    <t>ÁREA EXTERNA CRECHES</t>
  </si>
  <si>
    <t>CUSTO DA LIMPEZA ESQUADRIAS INTERNAS E EXTERNAS</t>
  </si>
  <si>
    <t>NÚMERO SERVENTES ESTIMADOS = ÁREA / PRODUTIVIDADE</t>
  </si>
  <si>
    <t xml:space="preserve">CRONOGRAMA FÍSICO - FINANCEIRO </t>
  </si>
  <si>
    <t>SERVIÇO:</t>
  </si>
  <si>
    <t>ITEM</t>
  </si>
  <si>
    <t>DESCRIÇÃO</t>
  </si>
  <si>
    <t>VALOR TOTAL DO ITEM</t>
  </si>
  <si>
    <t>PESO (%)</t>
  </si>
  <si>
    <t xml:space="preserve">MÊS 01             </t>
  </si>
  <si>
    <t>MÊS 02</t>
  </si>
  <si>
    <t>MÊS 03</t>
  </si>
  <si>
    <t>MÊS 04</t>
  </si>
  <si>
    <t>MÊS 05</t>
  </si>
  <si>
    <t>MÊS 06</t>
  </si>
  <si>
    <t xml:space="preserve">TOTAL </t>
  </si>
  <si>
    <t>TOTAL GERAL</t>
  </si>
  <si>
    <t>LOCAL:</t>
  </si>
  <si>
    <t>B.D.I. 26,44%</t>
  </si>
  <si>
    <t>MAO-DE-OBRA DE JARDINEIRO,INCLUSIVE ENCARGOS SOCIAIS</t>
  </si>
  <si>
    <t>05.105.0119-0</t>
  </si>
  <si>
    <t>M² ÁREA EXTERNA</t>
  </si>
  <si>
    <t>PRODUTIVIDADE -  IN 02/08</t>
  </si>
  <si>
    <t>PRODUTIVIDADE - IN 02/08</t>
  </si>
  <si>
    <t>PREFEITURA MUNICIPAL DE SANTO ANTÔNIO DE PÁDUA</t>
  </si>
  <si>
    <t>APÊNDICE III AO TERMO DE REFERÊNCIA</t>
  </si>
  <si>
    <t>SECRETARIA MUNICIPAL DE OBRAS</t>
  </si>
  <si>
    <t>BASE DA COMPOSIÇÃO - EMOP: SET/18</t>
  </si>
  <si>
    <t>DATA: JAN/19</t>
  </si>
  <si>
    <t>SERVIÇOS DE FORNECIMENTO DE MÃO DE OBRA</t>
  </si>
  <si>
    <t>MÊS 08</t>
  </si>
  <si>
    <t>MÊS 09</t>
  </si>
  <si>
    <t>MÊS 10</t>
  </si>
  <si>
    <t>MÊS 11</t>
  </si>
  <si>
    <t>MÊS 12</t>
  </si>
  <si>
    <t xml:space="preserve">MÊS 07       </t>
  </si>
  <si>
    <t>TOTAL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</si>
</sst>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&quot;R$ &quot;#,##0_);[Red]\(&quot;R$ &quot;#,##0\)"/>
    <numFmt numFmtId="165" formatCode="&quot;R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/>
      <right/>
      <top style="medium">
        <color indexed="64"/>
      </top>
      <bottom/>
      <diagonal style="dotted">
        <color indexed="64"/>
      </diagonal>
    </border>
    <border diagonalUp="1" diagonalDown="1">
      <left/>
      <right/>
      <top/>
      <bottom/>
      <diagonal style="dotted">
        <color indexed="64"/>
      </diagonal>
    </border>
    <border diagonalUp="1" diagonalDown="1">
      <left/>
      <right/>
      <top/>
      <bottom style="thin">
        <color indexed="64"/>
      </bottom>
      <diagonal style="dotted">
        <color indexed="64"/>
      </diagonal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5" borderId="1" applyFont="0" applyFill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2" fontId="5" fillId="6" borderId="1" xfId="0" applyNumberFormat="1" applyFont="1" applyFill="1" applyBorder="1" applyAlignment="1">
      <alignment horizontal="right"/>
    </xf>
    <xf numFmtId="44" fontId="2" fillId="0" borderId="1" xfId="1" applyFont="1" applyBorder="1" applyAlignment="1">
      <alignment horizontal="center"/>
    </xf>
    <xf numFmtId="44" fontId="5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8" fillId="0" borderId="1" xfId="0" applyFont="1" applyBorder="1"/>
    <xf numFmtId="49" fontId="9" fillId="8" borderId="2" xfId="0" applyNumberFormat="1" applyFont="1" applyFill="1" applyBorder="1" applyAlignment="1">
      <alignment horizontal="left" vertical="center"/>
    </xf>
    <xf numFmtId="0" fontId="9" fillId="8" borderId="3" xfId="0" applyFont="1" applyFill="1" applyBorder="1" applyAlignment="1">
      <alignment horizontal="left" vertical="center"/>
    </xf>
    <xf numFmtId="49" fontId="9" fillId="8" borderId="3" xfId="0" applyNumberFormat="1" applyFont="1" applyFill="1" applyBorder="1" applyAlignment="1">
      <alignment horizontal="left" vertical="center"/>
    </xf>
    <xf numFmtId="49" fontId="10" fillId="8" borderId="3" xfId="0" applyNumberFormat="1" applyFont="1" applyFill="1" applyBorder="1" applyAlignment="1">
      <alignment horizontal="left" vertical="center"/>
    </xf>
    <xf numFmtId="0" fontId="10" fillId="8" borderId="4" xfId="0" applyFont="1" applyFill="1" applyBorder="1" applyAlignment="1">
      <alignment horizontal="left" vertical="center"/>
    </xf>
    <xf numFmtId="0" fontId="9" fillId="8" borderId="2" xfId="0" applyFont="1" applyFill="1" applyBorder="1" applyAlignment="1">
      <alignment horizontal="left" vertical="center"/>
    </xf>
    <xf numFmtId="0" fontId="9" fillId="8" borderId="5" xfId="0" applyFont="1" applyFill="1" applyBorder="1" applyAlignment="1">
      <alignment horizontal="left" vertical="center"/>
    </xf>
    <xf numFmtId="0" fontId="9" fillId="8" borderId="6" xfId="0" applyFont="1" applyFill="1" applyBorder="1" applyAlignment="1">
      <alignment horizontal="left" vertical="center"/>
    </xf>
    <xf numFmtId="0" fontId="10" fillId="8" borderId="3" xfId="0" applyFont="1" applyFill="1" applyBorder="1" applyAlignment="1">
      <alignment horizontal="left" vertical="center"/>
    </xf>
    <xf numFmtId="0" fontId="10" fillId="8" borderId="7" xfId="0" applyFont="1" applyFill="1" applyBorder="1" applyAlignment="1">
      <alignment horizontal="left" vertical="center"/>
    </xf>
    <xf numFmtId="0" fontId="10" fillId="8" borderId="5" xfId="0" applyFont="1" applyFill="1" applyBorder="1" applyAlignment="1">
      <alignment horizontal="left" vertical="center"/>
    </xf>
    <xf numFmtId="0" fontId="10" fillId="8" borderId="8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9" fillId="8" borderId="10" xfId="0" applyFont="1" applyFill="1" applyBorder="1" applyAlignment="1">
      <alignment horizontal="left" vertical="center"/>
    </xf>
    <xf numFmtId="0" fontId="9" fillId="8" borderId="11" xfId="0" applyFont="1" applyFill="1" applyBorder="1" applyAlignment="1">
      <alignment horizontal="left" vertical="center"/>
    </xf>
    <xf numFmtId="0" fontId="9" fillId="8" borderId="12" xfId="0" applyFont="1" applyFill="1" applyBorder="1" applyAlignment="1">
      <alignment vertical="center"/>
    </xf>
    <xf numFmtId="10" fontId="10" fillId="8" borderId="10" xfId="2" applyNumberFormat="1" applyFont="1" applyFill="1" applyBorder="1" applyAlignment="1">
      <alignment vertical="center"/>
    </xf>
    <xf numFmtId="0" fontId="10" fillId="8" borderId="13" xfId="0" applyFont="1" applyFill="1" applyBorder="1" applyAlignment="1">
      <alignment vertical="center"/>
    </xf>
    <xf numFmtId="0" fontId="10" fillId="8" borderId="14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/>
    </xf>
    <xf numFmtId="0" fontId="10" fillId="8" borderId="15" xfId="0" applyFont="1" applyFill="1" applyBorder="1" applyAlignment="1">
      <alignment vertical="center"/>
    </xf>
    <xf numFmtId="10" fontId="10" fillId="8" borderId="15" xfId="2" applyNumberFormat="1" applyFont="1" applyFill="1" applyBorder="1" applyAlignment="1">
      <alignment vertical="center"/>
    </xf>
    <xf numFmtId="0" fontId="10" fillId="8" borderId="16" xfId="0" applyFont="1" applyFill="1" applyBorder="1" applyAlignment="1">
      <alignment vertical="center"/>
    </xf>
    <xf numFmtId="0" fontId="9" fillId="8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1" fillId="0" borderId="0" xfId="0" applyFont="1"/>
    <xf numFmtId="0" fontId="6" fillId="0" borderId="1" xfId="0" applyFont="1" applyBorder="1"/>
    <xf numFmtId="10" fontId="9" fillId="5" borderId="20" xfId="3" applyNumberFormat="1" applyFont="1" applyBorder="1" applyAlignment="1">
      <alignment horizontal="center" vertical="center" wrapText="1"/>
    </xf>
    <xf numFmtId="4" fontId="11" fillId="5" borderId="20" xfId="3" applyNumberFormat="1" applyFont="1" applyBorder="1" applyAlignment="1">
      <alignment horizontal="center" vertical="center" wrapText="1"/>
    </xf>
    <xf numFmtId="44" fontId="9" fillId="10" borderId="20" xfId="1" applyFont="1" applyFill="1" applyBorder="1" applyAlignment="1">
      <alignment horizontal="center" vertical="center" wrapText="1"/>
    </xf>
    <xf numFmtId="10" fontId="9" fillId="10" borderId="20" xfId="3" applyNumberFormat="1" applyFont="1" applyFill="1" applyBorder="1" applyAlignment="1">
      <alignment horizontal="center" vertical="center" wrapText="1"/>
    </xf>
    <xf numFmtId="44" fontId="9" fillId="11" borderId="20" xfId="1" applyFont="1" applyFill="1" applyBorder="1" applyAlignment="1">
      <alignment horizontal="left" vertical="center"/>
    </xf>
    <xf numFmtId="10" fontId="9" fillId="11" borderId="20" xfId="0" applyNumberFormat="1" applyFont="1" applyFill="1" applyBorder="1" applyAlignment="1">
      <alignment horizontal="center" vertical="center"/>
    </xf>
    <xf numFmtId="44" fontId="9" fillId="11" borderId="20" xfId="1" applyFont="1" applyFill="1" applyBorder="1" applyAlignment="1">
      <alignment horizontal="center" vertical="center" wrapText="1"/>
    </xf>
    <xf numFmtId="44" fontId="9" fillId="10" borderId="20" xfId="1" applyFont="1" applyFill="1" applyBorder="1" applyAlignment="1">
      <alignment vertical="center" wrapText="1"/>
    </xf>
    <xf numFmtId="165" fontId="9" fillId="10" borderId="20" xfId="0" applyNumberFormat="1" applyFont="1" applyFill="1" applyBorder="1" applyAlignment="1">
      <alignment vertical="center" wrapText="1"/>
    </xf>
    <xf numFmtId="44" fontId="9" fillId="6" borderId="20" xfId="1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12" borderId="17" xfId="0" applyFont="1" applyFill="1" applyBorder="1" applyAlignment="1">
      <alignment horizontal="center" vertical="center" wrapText="1"/>
    </xf>
    <xf numFmtId="44" fontId="9" fillId="12" borderId="20" xfId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6" fillId="7" borderId="1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10" borderId="20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11" fillId="9" borderId="20" xfId="0" applyFont="1" applyFill="1" applyBorder="1" applyAlignment="1">
      <alignment horizontal="center" vertical="center" wrapText="1"/>
    </xf>
    <xf numFmtId="1" fontId="7" fillId="9" borderId="24" xfId="0" applyNumberFormat="1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44" fontId="11" fillId="9" borderId="20" xfId="1" applyFont="1" applyFill="1" applyBorder="1" applyAlignment="1">
      <alignment horizontal="center" vertical="center" wrapText="1"/>
    </xf>
    <xf numFmtId="10" fontId="11" fillId="9" borderId="20" xfId="3" applyNumberFormat="1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/>
    </xf>
    <xf numFmtId="0" fontId="15" fillId="8" borderId="23" xfId="0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Separador de milhares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66675</xdr:rowOff>
    </xdr:from>
    <xdr:to>
      <xdr:col>0</xdr:col>
      <xdr:colOff>504824</xdr:colOff>
      <xdr:row>2</xdr:row>
      <xdr:rowOff>152400</xdr:rowOff>
    </xdr:to>
    <xdr:pic>
      <xdr:nvPicPr>
        <xdr:cNvPr id="2" name="Picture 2" descr="Brasao com 9 distritos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299" y="66675"/>
          <a:ext cx="390525" cy="542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view="pageBreakPreview" zoomScale="145" zoomScaleSheetLayoutView="145" workbookViewId="0">
      <selection activeCell="H37" sqref="H37"/>
    </sheetView>
  </sheetViews>
  <sheetFormatPr defaultRowHeight="15" x14ac:dyDescent="0.25"/>
  <cols>
    <col min="1" max="1" width="4.42578125" style="2" customWidth="1"/>
    <col min="2" max="2" width="10.28515625" style="2" customWidth="1"/>
    <col min="3" max="5" width="10.140625" style="3" customWidth="1"/>
    <col min="6" max="6" width="12.140625" style="3" bestFit="1" customWidth="1"/>
    <col min="7" max="9" width="10.140625" style="3" customWidth="1"/>
  </cols>
  <sheetData>
    <row r="1" spans="1:9" ht="13.5" customHeight="1" x14ac:dyDescent="0.25">
      <c r="A1" s="63" t="s">
        <v>12</v>
      </c>
      <c r="B1" s="63"/>
      <c r="C1" s="63"/>
      <c r="D1" s="63"/>
      <c r="E1" s="63"/>
      <c r="F1" s="63"/>
      <c r="G1" s="63"/>
      <c r="H1" s="63"/>
      <c r="I1" s="63"/>
    </row>
    <row r="2" spans="1:9" s="1" customFormat="1" ht="13.5" customHeight="1" x14ac:dyDescent="0.25">
      <c r="A2" s="2"/>
      <c r="B2" s="2"/>
      <c r="C2" s="3"/>
      <c r="D2" s="3"/>
      <c r="E2" s="3"/>
      <c r="F2" s="3"/>
      <c r="G2" s="3"/>
      <c r="H2" s="3"/>
      <c r="I2" s="3"/>
    </row>
    <row r="3" spans="1:9" ht="13.5" customHeight="1" x14ac:dyDescent="0.25">
      <c r="B3" s="10">
        <v>32396.7</v>
      </c>
      <c r="C3" s="3" t="s">
        <v>5</v>
      </c>
    </row>
    <row r="4" spans="1:9" ht="13.5" customHeight="1" x14ac:dyDescent="0.25">
      <c r="B4" s="10">
        <v>2249.65</v>
      </c>
      <c r="C4" s="3" t="s">
        <v>6</v>
      </c>
    </row>
    <row r="5" spans="1:9" ht="13.5" customHeight="1" x14ac:dyDescent="0.25">
      <c r="B5" s="11">
        <f>SUM(B3:B4)</f>
        <v>34646.35</v>
      </c>
      <c r="C5" s="7" t="s">
        <v>7</v>
      </c>
      <c r="D5" s="8"/>
    </row>
    <row r="6" spans="1:9" ht="13.5" customHeight="1" x14ac:dyDescent="0.25"/>
    <row r="7" spans="1:9" ht="13.5" customHeight="1" x14ac:dyDescent="0.25">
      <c r="B7" s="18" t="s">
        <v>19</v>
      </c>
    </row>
    <row r="8" spans="1:9" ht="13.5" customHeight="1" x14ac:dyDescent="0.25"/>
    <row r="9" spans="1:9" ht="13.5" customHeight="1" x14ac:dyDescent="0.25">
      <c r="B9" s="47" t="s">
        <v>40</v>
      </c>
      <c r="D9" s="6">
        <v>650</v>
      </c>
      <c r="E9" s="3" t="s">
        <v>9</v>
      </c>
    </row>
    <row r="10" spans="1:9" ht="13.5" customHeight="1" x14ac:dyDescent="0.25"/>
    <row r="11" spans="1:9" ht="13.5" customHeight="1" x14ac:dyDescent="0.25">
      <c r="B11" s="2" t="s">
        <v>10</v>
      </c>
      <c r="E11" s="9">
        <f>ROUND(B5/D9,0)</f>
        <v>53</v>
      </c>
    </row>
    <row r="12" spans="1:9" ht="13.5" customHeight="1" x14ac:dyDescent="0.25"/>
    <row r="13" spans="1:9" ht="13.5" customHeight="1" x14ac:dyDescent="0.25">
      <c r="A13" s="4" t="s">
        <v>11</v>
      </c>
      <c r="B13" s="5" t="s">
        <v>3</v>
      </c>
      <c r="C13" s="61" t="s">
        <v>2</v>
      </c>
      <c r="D13" s="62"/>
      <c r="E13" s="62"/>
      <c r="F13" s="62"/>
      <c r="G13" s="62"/>
      <c r="H13" s="62"/>
      <c r="I13" s="62"/>
    </row>
    <row r="14" spans="1:9" ht="13.5" customHeight="1" x14ac:dyDescent="0.25">
      <c r="B14" s="2" t="s">
        <v>13</v>
      </c>
    </row>
    <row r="15" spans="1:9" ht="13.5" customHeight="1" x14ac:dyDescent="0.25">
      <c r="B15" s="12">
        <f>2511.52</f>
        <v>2511.52</v>
      </c>
      <c r="C15" s="6" t="s">
        <v>0</v>
      </c>
      <c r="D15" s="6">
        <f>E11</f>
        <v>53</v>
      </c>
      <c r="E15" s="3" t="s">
        <v>1</v>
      </c>
      <c r="F15" s="13">
        <f>B15*D15</f>
        <v>133110.56</v>
      </c>
    </row>
    <row r="16" spans="1:9" ht="13.5" customHeight="1" x14ac:dyDescent="0.25"/>
    <row r="17" spans="1:9" ht="13.5" customHeight="1" x14ac:dyDescent="0.25">
      <c r="B17" s="14" t="s">
        <v>14</v>
      </c>
      <c r="C17" s="15" t="s">
        <v>1</v>
      </c>
      <c r="D17" s="16">
        <f>ROUND(F15/B5,2)</f>
        <v>3.84</v>
      </c>
      <c r="E17" s="17" t="s">
        <v>4</v>
      </c>
    </row>
    <row r="18" spans="1:9" ht="13.5" customHeight="1" x14ac:dyDescent="0.25"/>
    <row r="19" spans="1:9" ht="13.5" customHeight="1" x14ac:dyDescent="0.25">
      <c r="A19" s="63" t="s">
        <v>15</v>
      </c>
      <c r="B19" s="63"/>
      <c r="C19" s="63"/>
      <c r="D19" s="63"/>
      <c r="E19" s="63"/>
      <c r="F19" s="63"/>
      <c r="G19" s="63"/>
      <c r="H19" s="63"/>
      <c r="I19" s="63"/>
    </row>
    <row r="20" spans="1:9" s="1" customFormat="1" ht="13.5" customHeight="1" x14ac:dyDescent="0.25">
      <c r="A20" s="2"/>
      <c r="B20" s="2"/>
      <c r="C20" s="3"/>
      <c r="D20" s="3"/>
      <c r="E20" s="3"/>
      <c r="F20" s="3"/>
      <c r="G20" s="3"/>
      <c r="H20" s="3"/>
      <c r="I20" s="3"/>
    </row>
    <row r="21" spans="1:9" ht="13.5" customHeight="1" x14ac:dyDescent="0.25">
      <c r="B21" s="10">
        <v>37792.21</v>
      </c>
      <c r="C21" s="3" t="s">
        <v>16</v>
      </c>
    </row>
    <row r="22" spans="1:9" ht="13.5" customHeight="1" x14ac:dyDescent="0.25">
      <c r="B22" s="10">
        <v>2282.5</v>
      </c>
      <c r="C22" s="3" t="s">
        <v>17</v>
      </c>
    </row>
    <row r="23" spans="1:9" ht="13.5" customHeight="1" x14ac:dyDescent="0.25">
      <c r="B23" s="11">
        <f>SUM(B21:B22)</f>
        <v>40074.71</v>
      </c>
      <c r="C23" s="7" t="s">
        <v>38</v>
      </c>
      <c r="D23" s="8"/>
    </row>
    <row r="24" spans="1:9" ht="13.5" customHeight="1" x14ac:dyDescent="0.25"/>
    <row r="25" spans="1:9" ht="13.5" customHeight="1" x14ac:dyDescent="0.25">
      <c r="B25" s="2" t="s">
        <v>8</v>
      </c>
    </row>
    <row r="26" spans="1:9" ht="13.5" customHeight="1" x14ac:dyDescent="0.25"/>
    <row r="27" spans="1:9" ht="13.5" customHeight="1" x14ac:dyDescent="0.25">
      <c r="B27" s="47" t="s">
        <v>39</v>
      </c>
      <c r="D27" s="6">
        <v>1200</v>
      </c>
      <c r="E27" s="3" t="s">
        <v>9</v>
      </c>
    </row>
    <row r="28" spans="1:9" ht="13.5" customHeight="1" x14ac:dyDescent="0.25"/>
    <row r="29" spans="1:9" ht="13.5" customHeight="1" x14ac:dyDescent="0.25">
      <c r="B29" s="2" t="s">
        <v>10</v>
      </c>
      <c r="E29" s="9">
        <f>ROUND(B23/D27,0)</f>
        <v>33</v>
      </c>
    </row>
    <row r="30" spans="1:9" ht="13.5" customHeight="1" x14ac:dyDescent="0.25"/>
    <row r="31" spans="1:9" ht="13.5" customHeight="1" x14ac:dyDescent="0.25">
      <c r="A31" s="4" t="s">
        <v>11</v>
      </c>
      <c r="B31" s="5" t="s">
        <v>3</v>
      </c>
      <c r="C31" s="61" t="s">
        <v>2</v>
      </c>
      <c r="D31" s="62"/>
      <c r="E31" s="62"/>
      <c r="F31" s="62"/>
      <c r="G31" s="62"/>
      <c r="H31" s="62"/>
      <c r="I31" s="62"/>
    </row>
    <row r="32" spans="1:9" ht="13.5" customHeight="1" x14ac:dyDescent="0.25">
      <c r="B32" s="2" t="s">
        <v>13</v>
      </c>
    </row>
    <row r="33" spans="1:9" ht="13.5" customHeight="1" x14ac:dyDescent="0.25">
      <c r="B33" s="12">
        <f>2511.52</f>
        <v>2511.52</v>
      </c>
      <c r="C33" s="6" t="s">
        <v>0</v>
      </c>
      <c r="D33" s="6">
        <f>E29</f>
        <v>33</v>
      </c>
      <c r="E33" s="3" t="s">
        <v>1</v>
      </c>
      <c r="F33" s="13">
        <f>B33*D33</f>
        <v>82880.160000000003</v>
      </c>
    </row>
    <row r="34" spans="1:9" ht="13.5" customHeight="1" x14ac:dyDescent="0.25">
      <c r="B34" s="12"/>
      <c r="C34" s="6"/>
      <c r="D34" s="6"/>
      <c r="F34" s="13"/>
    </row>
    <row r="35" spans="1:9" ht="13.5" customHeight="1" x14ac:dyDescent="0.25">
      <c r="A35" s="4" t="s">
        <v>11</v>
      </c>
      <c r="B35" s="5" t="s">
        <v>37</v>
      </c>
      <c r="C35" s="61" t="s">
        <v>36</v>
      </c>
      <c r="D35" s="62"/>
      <c r="E35" s="62"/>
      <c r="F35" s="62"/>
      <c r="G35" s="62"/>
      <c r="H35" s="62"/>
      <c r="I35" s="62"/>
    </row>
    <row r="36" spans="1:9" ht="13.5" customHeight="1" x14ac:dyDescent="0.25">
      <c r="B36" s="2" t="s">
        <v>13</v>
      </c>
    </row>
    <row r="37" spans="1:9" ht="13.5" customHeight="1" x14ac:dyDescent="0.25">
      <c r="B37" s="12">
        <v>3331.68</v>
      </c>
      <c r="C37" s="6" t="s">
        <v>0</v>
      </c>
      <c r="D37" s="6">
        <v>1</v>
      </c>
      <c r="E37" s="3" t="s">
        <v>1</v>
      </c>
      <c r="F37" s="13">
        <f>B37*D37</f>
        <v>3331.68</v>
      </c>
    </row>
    <row r="38" spans="1:9" ht="13.5" customHeight="1" x14ac:dyDescent="0.25"/>
    <row r="39" spans="1:9" ht="13.5" customHeight="1" x14ac:dyDescent="0.25">
      <c r="B39" s="14" t="s">
        <v>14</v>
      </c>
      <c r="C39" s="15" t="s">
        <v>1</v>
      </c>
      <c r="D39" s="16">
        <f>ROUND((F33+F37)/B23,2)</f>
        <v>2.15</v>
      </c>
      <c r="E39" s="17" t="s">
        <v>4</v>
      </c>
    </row>
    <row r="40" spans="1:9" ht="13.5" customHeight="1" x14ac:dyDescent="0.25"/>
    <row r="41" spans="1:9" ht="13.5" customHeight="1" x14ac:dyDescent="0.25">
      <c r="A41" s="63" t="s">
        <v>18</v>
      </c>
      <c r="B41" s="63"/>
      <c r="C41" s="63"/>
      <c r="D41" s="63"/>
      <c r="E41" s="63"/>
      <c r="F41" s="63"/>
      <c r="G41" s="63"/>
      <c r="H41" s="63"/>
      <c r="I41" s="63"/>
    </row>
    <row r="42" spans="1:9" s="1" customFormat="1" ht="13.5" customHeight="1" x14ac:dyDescent="0.25">
      <c r="A42" s="2"/>
      <c r="B42" s="2"/>
      <c r="C42" s="3"/>
      <c r="D42" s="3"/>
      <c r="E42" s="3"/>
      <c r="F42" s="3"/>
      <c r="G42" s="3"/>
      <c r="H42" s="3"/>
      <c r="I42" s="3"/>
    </row>
    <row r="43" spans="1:9" ht="13.5" customHeight="1" x14ac:dyDescent="0.25">
      <c r="B43" s="10">
        <v>2162.25</v>
      </c>
      <c r="C43" s="3" t="s">
        <v>16</v>
      </c>
    </row>
    <row r="44" spans="1:9" ht="13.5" customHeight="1" x14ac:dyDescent="0.25">
      <c r="B44" s="10">
        <v>478.42</v>
      </c>
      <c r="C44" s="3" t="s">
        <v>17</v>
      </c>
    </row>
    <row r="45" spans="1:9" ht="13.5" customHeight="1" x14ac:dyDescent="0.25">
      <c r="B45" s="11">
        <f>SUM(B43:B44)</f>
        <v>2640.67</v>
      </c>
      <c r="C45" s="7" t="s">
        <v>7</v>
      </c>
      <c r="D45" s="8"/>
    </row>
    <row r="46" spans="1:9" ht="13.5" customHeight="1" x14ac:dyDescent="0.25"/>
    <row r="47" spans="1:9" ht="13.5" customHeight="1" x14ac:dyDescent="0.25">
      <c r="B47" s="2" t="s">
        <v>8</v>
      </c>
    </row>
    <row r="48" spans="1:9" ht="13.5" customHeight="1" x14ac:dyDescent="0.25"/>
    <row r="49" spans="1:9" ht="13.5" customHeight="1" x14ac:dyDescent="0.25">
      <c r="B49" s="47" t="s">
        <v>39</v>
      </c>
      <c r="D49" s="3">
        <v>300</v>
      </c>
      <c r="E49" s="3" t="s">
        <v>9</v>
      </c>
    </row>
    <row r="50" spans="1:9" ht="13.5" customHeight="1" x14ac:dyDescent="0.25"/>
    <row r="51" spans="1:9" ht="13.5" customHeight="1" x14ac:dyDescent="0.25">
      <c r="B51" s="2" t="s">
        <v>10</v>
      </c>
      <c r="E51" s="9">
        <f>ROUND(B45/D49,0)</f>
        <v>9</v>
      </c>
    </row>
    <row r="52" spans="1:9" ht="13.5" customHeight="1" x14ac:dyDescent="0.25"/>
    <row r="53" spans="1:9" ht="13.5" customHeight="1" x14ac:dyDescent="0.25">
      <c r="A53" s="4" t="s">
        <v>11</v>
      </c>
      <c r="B53" s="5" t="s">
        <v>3</v>
      </c>
      <c r="C53" s="61" t="s">
        <v>2</v>
      </c>
      <c r="D53" s="62"/>
      <c r="E53" s="62"/>
      <c r="F53" s="62"/>
      <c r="G53" s="62"/>
      <c r="H53" s="62"/>
      <c r="I53" s="62"/>
    </row>
    <row r="54" spans="1:9" ht="13.5" customHeight="1" x14ac:dyDescent="0.25">
      <c r="B54" s="2" t="s">
        <v>13</v>
      </c>
    </row>
    <row r="55" spans="1:9" ht="13.5" customHeight="1" x14ac:dyDescent="0.25">
      <c r="B55" s="12">
        <f>2511.52</f>
        <v>2511.52</v>
      </c>
      <c r="C55" s="6" t="s">
        <v>0</v>
      </c>
      <c r="D55" s="6">
        <f>E51</f>
        <v>9</v>
      </c>
      <c r="E55" s="3" t="s">
        <v>1</v>
      </c>
      <c r="F55" s="13">
        <f>B55*D55</f>
        <v>22603.68</v>
      </c>
    </row>
    <row r="56" spans="1:9" ht="13.5" customHeight="1" x14ac:dyDescent="0.25"/>
    <row r="57" spans="1:9" ht="13.5" customHeight="1" x14ac:dyDescent="0.25">
      <c r="B57" s="14" t="s">
        <v>14</v>
      </c>
      <c r="C57" s="15" t="s">
        <v>1</v>
      </c>
      <c r="D57" s="16">
        <f>ROUND(F55/B45,2)</f>
        <v>8.56</v>
      </c>
      <c r="E57" s="17" t="s">
        <v>4</v>
      </c>
    </row>
    <row r="58" spans="1:9" ht="13.5" customHeight="1" x14ac:dyDescent="0.25"/>
    <row r="59" spans="1:9" ht="13.5" customHeight="1" x14ac:dyDescent="0.25"/>
    <row r="60" spans="1:9" ht="13.5" customHeight="1" x14ac:dyDescent="0.25"/>
    <row r="61" spans="1:9" ht="13.5" customHeight="1" x14ac:dyDescent="0.25"/>
    <row r="62" spans="1:9" ht="13.5" customHeight="1" x14ac:dyDescent="0.25"/>
    <row r="63" spans="1:9" ht="13.5" customHeight="1" x14ac:dyDescent="0.25"/>
    <row r="64" spans="1:9" ht="13.5" customHeight="1" x14ac:dyDescent="0.25"/>
    <row r="65" ht="13.5" customHeight="1" x14ac:dyDescent="0.25"/>
    <row r="66" ht="13.5" customHeight="1" x14ac:dyDescent="0.25"/>
  </sheetData>
  <mergeCells count="7">
    <mergeCell ref="C53:I53"/>
    <mergeCell ref="C13:I13"/>
    <mergeCell ref="A1:I1"/>
    <mergeCell ref="A19:I19"/>
    <mergeCell ref="A41:I41"/>
    <mergeCell ref="C31:I31"/>
    <mergeCell ref="C35:I35"/>
  </mergeCells>
  <pageMargins left="0.511811024" right="0.511811024" top="0.78740157499999996" bottom="0.78740157499999996" header="0.31496062000000002" footer="0.31496062000000002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topLeftCell="A7" zoomScaleSheetLayoutView="100" workbookViewId="0">
      <selection activeCell="A8" sqref="A8"/>
    </sheetView>
  </sheetViews>
  <sheetFormatPr defaultRowHeight="15" x14ac:dyDescent="0.25"/>
  <cols>
    <col min="1" max="1" width="9.140625" customWidth="1"/>
    <col min="2" max="2" width="21.42578125" customWidth="1"/>
    <col min="3" max="3" width="15.140625" customWidth="1"/>
    <col min="4" max="4" width="8.5703125" customWidth="1"/>
    <col min="5" max="5" width="13.42578125" customWidth="1"/>
    <col min="6" max="10" width="13.42578125" bestFit="1" customWidth="1"/>
    <col min="11" max="11" width="14.85546875" customWidth="1"/>
  </cols>
  <sheetData>
    <row r="1" spans="1:11" ht="18" x14ac:dyDescent="0.25">
      <c r="A1" s="64" t="s">
        <v>41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8" x14ac:dyDescent="0.25">
      <c r="A2" s="65" t="s">
        <v>43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4.75" customHeight="1" x14ac:dyDescent="0.3">
      <c r="A3" s="66" t="s">
        <v>42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33" customHeight="1" x14ac:dyDescent="0.25">
      <c r="A4" s="77" t="s">
        <v>20</v>
      </c>
      <c r="B4" s="78"/>
      <c r="C4" s="78"/>
      <c r="D4" s="78"/>
      <c r="E4" s="78"/>
      <c r="F4" s="78"/>
      <c r="G4" s="78"/>
      <c r="H4" s="78"/>
      <c r="I4" s="78"/>
      <c r="J4" s="78"/>
      <c r="K4" s="79"/>
    </row>
    <row r="5" spans="1:11" x14ac:dyDescent="0.25">
      <c r="A5" s="19" t="s">
        <v>21</v>
      </c>
      <c r="B5" s="20" t="s">
        <v>46</v>
      </c>
      <c r="C5" s="21"/>
      <c r="D5" s="21"/>
      <c r="E5" s="22"/>
      <c r="F5" s="22"/>
      <c r="G5" s="22"/>
      <c r="H5" s="22"/>
      <c r="I5" s="22"/>
      <c r="J5" s="22"/>
      <c r="K5" s="23"/>
    </row>
    <row r="6" spans="1:11" x14ac:dyDescent="0.25">
      <c r="A6" s="24" t="s">
        <v>34</v>
      </c>
      <c r="B6" s="25" t="s">
        <v>43</v>
      </c>
      <c r="C6" s="20"/>
      <c r="D6" s="26"/>
      <c r="E6" s="1"/>
      <c r="F6" s="27"/>
      <c r="G6" s="27"/>
      <c r="H6" s="27"/>
      <c r="I6" s="27"/>
      <c r="J6" s="27"/>
      <c r="K6" s="23"/>
    </row>
    <row r="7" spans="1:11" x14ac:dyDescent="0.25">
      <c r="A7" s="24" t="s">
        <v>45</v>
      </c>
      <c r="B7" s="20"/>
      <c r="C7" s="20"/>
      <c r="D7" s="26"/>
      <c r="E7" s="28"/>
      <c r="F7" s="29"/>
      <c r="G7" s="29"/>
      <c r="H7" s="29"/>
      <c r="I7" s="29"/>
      <c r="J7" s="29"/>
      <c r="K7" s="30"/>
    </row>
    <row r="8" spans="1:11" ht="15.75" thickBot="1" x14ac:dyDescent="0.3">
      <c r="A8" s="31" t="s">
        <v>44</v>
      </c>
      <c r="B8" s="32"/>
      <c r="C8" s="32"/>
      <c r="D8" s="33"/>
      <c r="E8" s="34"/>
      <c r="F8" s="35"/>
      <c r="G8" s="35"/>
      <c r="H8" s="35"/>
      <c r="I8" s="35"/>
      <c r="J8" s="35"/>
      <c r="K8" s="36"/>
    </row>
    <row r="9" spans="1:11" ht="15.75" thickBot="1" x14ac:dyDescent="0.3">
      <c r="A9" s="37"/>
      <c r="B9" s="38"/>
      <c r="C9" s="38"/>
      <c r="D9" s="38"/>
      <c r="E9" s="39"/>
      <c r="F9" s="40"/>
      <c r="G9" s="40"/>
      <c r="H9" s="40"/>
      <c r="I9" s="40"/>
      <c r="J9" s="40"/>
      <c r="K9" s="41"/>
    </row>
    <row r="10" spans="1:11" s="46" customFormat="1" ht="24.75" thickBot="1" x14ac:dyDescent="0.25">
      <c r="A10" s="42" t="s">
        <v>22</v>
      </c>
      <c r="B10" s="42" t="s">
        <v>23</v>
      </c>
      <c r="C10" s="43" t="s">
        <v>24</v>
      </c>
      <c r="D10" s="43" t="s">
        <v>25</v>
      </c>
      <c r="E10" s="44" t="s">
        <v>26</v>
      </c>
      <c r="F10" s="45" t="s">
        <v>27</v>
      </c>
      <c r="G10" s="45" t="s">
        <v>28</v>
      </c>
      <c r="H10" s="45" t="s">
        <v>29</v>
      </c>
      <c r="I10" s="45" t="s">
        <v>30</v>
      </c>
      <c r="J10" s="45" t="s">
        <v>31</v>
      </c>
      <c r="K10" s="58" t="s">
        <v>53</v>
      </c>
    </row>
    <row r="11" spans="1:11" s="46" customFormat="1" ht="17.25" customHeight="1" x14ac:dyDescent="0.2">
      <c r="A11" s="72">
        <v>1</v>
      </c>
      <c r="B11" s="73" t="s">
        <v>46</v>
      </c>
      <c r="C11" s="75">
        <f>ROUND(95369.36*12,2)</f>
        <v>1144432.32</v>
      </c>
      <c r="D11" s="76">
        <v>1</v>
      </c>
      <c r="E11" s="48">
        <f>D11/12</f>
        <v>8.3333333333333329E-2</v>
      </c>
      <c r="F11" s="48">
        <f>E11</f>
        <v>8.3333333333333329E-2</v>
      </c>
      <c r="G11" s="48">
        <f t="shared" ref="G11:J11" si="0">F11</f>
        <v>8.3333333333333329E-2</v>
      </c>
      <c r="H11" s="48">
        <f t="shared" si="0"/>
        <v>8.3333333333333329E-2</v>
      </c>
      <c r="I11" s="48">
        <f t="shared" si="0"/>
        <v>8.3333333333333329E-2</v>
      </c>
      <c r="J11" s="48">
        <f t="shared" si="0"/>
        <v>8.3333333333333329E-2</v>
      </c>
      <c r="K11" s="48">
        <f>SUM(E11:J11)</f>
        <v>0.49999999999999994</v>
      </c>
    </row>
    <row r="12" spans="1:11" s="46" customFormat="1" ht="25.5" customHeight="1" x14ac:dyDescent="0.2">
      <c r="A12" s="72"/>
      <c r="B12" s="74"/>
      <c r="C12" s="75"/>
      <c r="D12" s="76"/>
      <c r="E12" s="49">
        <f>C11/12</f>
        <v>95369.36</v>
      </c>
      <c r="F12" s="49">
        <f>E12</f>
        <v>95369.36</v>
      </c>
      <c r="G12" s="49">
        <f t="shared" ref="G12:J12" si="1">F12</f>
        <v>95369.36</v>
      </c>
      <c r="H12" s="49">
        <f t="shared" si="1"/>
        <v>95369.36</v>
      </c>
      <c r="I12" s="49">
        <f t="shared" si="1"/>
        <v>95369.36</v>
      </c>
      <c r="J12" s="49">
        <f t="shared" si="1"/>
        <v>95369.36</v>
      </c>
      <c r="K12" s="49">
        <f>SUM(E12:J12)</f>
        <v>572216.16</v>
      </c>
    </row>
    <row r="13" spans="1:11" s="46" customFormat="1" ht="12" x14ac:dyDescent="0.2">
      <c r="A13" s="67" t="s">
        <v>32</v>
      </c>
      <c r="B13" s="67"/>
      <c r="C13" s="50">
        <f>C11</f>
        <v>1144432.32</v>
      </c>
      <c r="D13" s="51"/>
      <c r="E13" s="50">
        <f>E12</f>
        <v>95369.36</v>
      </c>
      <c r="F13" s="50">
        <f t="shared" ref="F13:J13" si="2">F12</f>
        <v>95369.36</v>
      </c>
      <c r="G13" s="50">
        <f t="shared" si="2"/>
        <v>95369.36</v>
      </c>
      <c r="H13" s="50">
        <f t="shared" si="2"/>
        <v>95369.36</v>
      </c>
      <c r="I13" s="50">
        <f t="shared" si="2"/>
        <v>95369.36</v>
      </c>
      <c r="J13" s="50">
        <f t="shared" si="2"/>
        <v>95369.36</v>
      </c>
      <c r="K13" s="57">
        <f>SUM(E13:J13)</f>
        <v>572216.16</v>
      </c>
    </row>
    <row r="14" spans="1:11" s="46" customFormat="1" ht="12" x14ac:dyDescent="0.2">
      <c r="A14" s="68" t="s">
        <v>35</v>
      </c>
      <c r="B14" s="68"/>
      <c r="C14" s="52">
        <f>ROUND(25215.65*12,2)</f>
        <v>302587.8</v>
      </c>
      <c r="D14" s="53"/>
      <c r="E14" s="54">
        <f>C14/12</f>
        <v>25215.649999999998</v>
      </c>
      <c r="F14" s="54">
        <f>E14</f>
        <v>25215.649999999998</v>
      </c>
      <c r="G14" s="54">
        <f t="shared" ref="G14:J14" si="3">F14</f>
        <v>25215.649999999998</v>
      </c>
      <c r="H14" s="54">
        <f t="shared" si="3"/>
        <v>25215.649999999998</v>
      </c>
      <c r="I14" s="54">
        <f t="shared" si="3"/>
        <v>25215.649999999998</v>
      </c>
      <c r="J14" s="54">
        <f t="shared" si="3"/>
        <v>25215.649999999998</v>
      </c>
      <c r="K14" s="57">
        <f>SUM(E14:J14)</f>
        <v>151293.9</v>
      </c>
    </row>
    <row r="15" spans="1:11" s="46" customFormat="1" ht="12.75" thickBot="1" x14ac:dyDescent="0.25">
      <c r="A15" s="67" t="s">
        <v>33</v>
      </c>
      <c r="B15" s="67"/>
      <c r="C15" s="55">
        <f>C13+C14</f>
        <v>1447020.12</v>
      </c>
      <c r="D15" s="56"/>
      <c r="E15" s="50">
        <f>E13+E14</f>
        <v>120585.01</v>
      </c>
      <c r="F15" s="50">
        <f t="shared" ref="F15:J15" si="4">F13+F14</f>
        <v>120585.01</v>
      </c>
      <c r="G15" s="50">
        <f t="shared" si="4"/>
        <v>120585.01</v>
      </c>
      <c r="H15" s="50">
        <f t="shared" si="4"/>
        <v>120585.01</v>
      </c>
      <c r="I15" s="50">
        <f t="shared" si="4"/>
        <v>120585.01</v>
      </c>
      <c r="J15" s="50">
        <f t="shared" si="4"/>
        <v>120585.01</v>
      </c>
      <c r="K15" s="57">
        <f>SUM(E15:J15)</f>
        <v>723510.05999999994</v>
      </c>
    </row>
    <row r="16" spans="1:11" s="46" customFormat="1" ht="27.75" customHeight="1" thickBot="1" x14ac:dyDescent="0.25">
      <c r="A16" s="69"/>
      <c r="B16" s="69"/>
      <c r="C16" s="69"/>
      <c r="D16" s="69"/>
      <c r="E16" s="43" t="s">
        <v>52</v>
      </c>
      <c r="F16" s="43" t="s">
        <v>47</v>
      </c>
      <c r="G16" s="44" t="s">
        <v>48</v>
      </c>
      <c r="H16" s="43" t="s">
        <v>49</v>
      </c>
      <c r="I16" s="44" t="s">
        <v>50</v>
      </c>
      <c r="J16" s="43" t="s">
        <v>51</v>
      </c>
      <c r="K16" s="59" t="s">
        <v>33</v>
      </c>
    </row>
    <row r="17" spans="1:11" s="46" customFormat="1" ht="17.25" customHeight="1" x14ac:dyDescent="0.2">
      <c r="A17" s="70"/>
      <c r="B17" s="70"/>
      <c r="C17" s="70"/>
      <c r="D17" s="70"/>
      <c r="E17" s="48">
        <f>D11/12</f>
        <v>8.3333333333333329E-2</v>
      </c>
      <c r="F17" s="48">
        <f>E17</f>
        <v>8.3333333333333329E-2</v>
      </c>
      <c r="G17" s="48">
        <f t="shared" ref="G17:J17" si="5">F17</f>
        <v>8.3333333333333329E-2</v>
      </c>
      <c r="H17" s="48">
        <f t="shared" si="5"/>
        <v>8.3333333333333329E-2</v>
      </c>
      <c r="I17" s="48">
        <f t="shared" si="5"/>
        <v>8.3333333333333329E-2</v>
      </c>
      <c r="J17" s="48">
        <f t="shared" si="5"/>
        <v>8.3333333333333329E-2</v>
      </c>
      <c r="K17" s="48">
        <f>SUM(E17:J17)</f>
        <v>0.49999999999999994</v>
      </c>
    </row>
    <row r="18" spans="1:11" s="46" customFormat="1" ht="25.5" customHeight="1" x14ac:dyDescent="0.2">
      <c r="A18" s="70"/>
      <c r="B18" s="70"/>
      <c r="C18" s="70"/>
      <c r="D18" s="70"/>
      <c r="E18" s="49">
        <f>C13/12</f>
        <v>95369.36</v>
      </c>
      <c r="F18" s="49">
        <f>E18</f>
        <v>95369.36</v>
      </c>
      <c r="G18" s="49">
        <f t="shared" ref="G18:J18" si="6">F18</f>
        <v>95369.36</v>
      </c>
      <c r="H18" s="49">
        <f t="shared" si="6"/>
        <v>95369.36</v>
      </c>
      <c r="I18" s="49">
        <f t="shared" si="6"/>
        <v>95369.36</v>
      </c>
      <c r="J18" s="49">
        <f t="shared" si="6"/>
        <v>95369.36</v>
      </c>
      <c r="K18" s="49">
        <f>SUM(E18:J18)+K12</f>
        <v>1144432.32</v>
      </c>
    </row>
    <row r="19" spans="1:11" s="46" customFormat="1" ht="15" customHeight="1" x14ac:dyDescent="0.2">
      <c r="A19" s="70"/>
      <c r="B19" s="70"/>
      <c r="C19" s="70"/>
      <c r="D19" s="70"/>
      <c r="E19" s="50">
        <f>E18</f>
        <v>95369.36</v>
      </c>
      <c r="F19" s="50">
        <f t="shared" ref="F19" si="7">F18</f>
        <v>95369.36</v>
      </c>
      <c r="G19" s="50">
        <f t="shared" ref="G19" si="8">G18</f>
        <v>95369.36</v>
      </c>
      <c r="H19" s="50">
        <f t="shared" ref="H19" si="9">H18</f>
        <v>95369.36</v>
      </c>
      <c r="I19" s="50">
        <f t="shared" ref="I19" si="10">I18</f>
        <v>95369.36</v>
      </c>
      <c r="J19" s="50">
        <f t="shared" ref="J19" si="11">J18</f>
        <v>95369.36</v>
      </c>
      <c r="K19" s="60">
        <f>SUM(E19:J19)+K13</f>
        <v>1144432.32</v>
      </c>
    </row>
    <row r="20" spans="1:11" s="46" customFormat="1" ht="15" customHeight="1" x14ac:dyDescent="0.2">
      <c r="A20" s="70"/>
      <c r="B20" s="70"/>
      <c r="C20" s="70"/>
      <c r="D20" s="70"/>
      <c r="E20" s="54">
        <f>C14/12</f>
        <v>25215.649999999998</v>
      </c>
      <c r="F20" s="54">
        <f>E20</f>
        <v>25215.649999999998</v>
      </c>
      <c r="G20" s="54">
        <f t="shared" ref="G20:J20" si="12">F20</f>
        <v>25215.649999999998</v>
      </c>
      <c r="H20" s="54">
        <f t="shared" si="12"/>
        <v>25215.649999999998</v>
      </c>
      <c r="I20" s="54">
        <f t="shared" si="12"/>
        <v>25215.649999999998</v>
      </c>
      <c r="J20" s="54">
        <f t="shared" si="12"/>
        <v>25215.649999999998</v>
      </c>
      <c r="K20" s="60">
        <f>SUM(E20:J20)+K14</f>
        <v>302587.8</v>
      </c>
    </row>
    <row r="21" spans="1:11" s="46" customFormat="1" ht="15" customHeight="1" x14ac:dyDescent="0.2">
      <c r="A21" s="71"/>
      <c r="B21" s="71"/>
      <c r="C21" s="71"/>
      <c r="D21" s="71"/>
      <c r="E21" s="50">
        <f>E19+E20</f>
        <v>120585.01</v>
      </c>
      <c r="F21" s="50">
        <f t="shared" ref="F21" si="13">F19+F20</f>
        <v>120585.01</v>
      </c>
      <c r="G21" s="50">
        <f t="shared" ref="G21" si="14">G19+G20</f>
        <v>120585.01</v>
      </c>
      <c r="H21" s="50">
        <f t="shared" ref="H21" si="15">H19+H20</f>
        <v>120585.01</v>
      </c>
      <c r="I21" s="50">
        <f t="shared" ref="I21" si="16">I19+I20</f>
        <v>120585.01</v>
      </c>
      <c r="J21" s="50">
        <f t="shared" ref="J21" si="17">J19+J20</f>
        <v>120585.01</v>
      </c>
      <c r="K21" s="60">
        <f>K19+K20</f>
        <v>1447020.12</v>
      </c>
    </row>
  </sheetData>
  <mergeCells count="12">
    <mergeCell ref="A16:D21"/>
    <mergeCell ref="A11:A12"/>
    <mergeCell ref="B11:B12"/>
    <mergeCell ref="C11:C12"/>
    <mergeCell ref="D11:D12"/>
    <mergeCell ref="A1:K1"/>
    <mergeCell ref="A2:K2"/>
    <mergeCell ref="A3:K3"/>
    <mergeCell ref="A15:B15"/>
    <mergeCell ref="A13:B13"/>
    <mergeCell ref="A14:B14"/>
    <mergeCell ref="A4:K4"/>
  </mergeCells>
  <printOptions horizontalCentered="1"/>
  <pageMargins left="0" right="0" top="1.1811023622047245" bottom="0.78740157480314965" header="0" footer="0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MEMÓRIA DE CALCULO</vt:lpstr>
      <vt:lpstr>CRONOGRAMA</vt:lpstr>
      <vt:lpstr>'MEMÓRIA DE CALCULO'!Area_de_impressao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2018-04-02T12:29:55Z</dcterms:created>
  <dcterms:modified xsi:type="dcterms:W3CDTF">2019-02-14T16:42:18Z</dcterms:modified>
</cp:coreProperties>
</file>