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15" yWindow="225" windowWidth="12120" windowHeight="8700" activeTab="1"/>
  </bookViews>
  <sheets>
    <sheet name="PLANILHA ORÇENTÁRIA" sheetId="3" r:id="rId1"/>
    <sheet name="CRONOGRAMA" sheetId="4" r:id="rId2"/>
  </sheets>
  <definedNames>
    <definedName name="_xlnm.Print_Area" localSheetId="1">CRONOGRAMA!$A$1:$S$26</definedName>
    <definedName name="_xlnm.Print_Area" localSheetId="0">'PLANILHA ORÇENTÁRIA'!$B$2:$I$55</definedName>
    <definedName name="_xlnm.Database">#REF!</definedName>
    <definedName name="dado">#REF!</definedName>
    <definedName name="dados">#REF!</definedName>
    <definedName name="emopp">#REF!</definedName>
    <definedName name="_xlnm.Print_Titles" localSheetId="0">'PLANILHA ORÇENTÁRIA'!$2:$14</definedName>
  </definedNames>
  <calcPr calcId="124519"/>
</workbook>
</file>

<file path=xl/calcChain.xml><?xml version="1.0" encoding="utf-8"?>
<calcChain xmlns="http://schemas.openxmlformats.org/spreadsheetml/2006/main">
  <c r="C22" i="4"/>
  <c r="C21"/>
  <c r="C20"/>
  <c r="C19"/>
  <c r="C18"/>
  <c r="C17"/>
  <c r="C16"/>
  <c r="C15"/>
  <c r="C14"/>
  <c r="C13"/>
  <c r="C12"/>
  <c r="H81" i="3"/>
  <c r="I81" s="1"/>
  <c r="H80"/>
  <c r="I80" s="1"/>
  <c r="I79" s="1"/>
  <c r="E22" i="4" s="1"/>
  <c r="H77" i="3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7"/>
  <c r="I67" s="1"/>
  <c r="H66"/>
  <c r="I66" s="1"/>
  <c r="H63"/>
  <c r="I63" s="1"/>
  <c r="H62"/>
  <c r="I62" s="1"/>
  <c r="H61"/>
  <c r="I61" s="1"/>
  <c r="H58"/>
  <c r="I58" s="1"/>
  <c r="H57"/>
  <c r="I57" s="1"/>
  <c r="H56"/>
  <c r="I56" s="1"/>
  <c r="H53"/>
  <c r="I53" s="1"/>
  <c r="H52"/>
  <c r="I52" s="1"/>
  <c r="H51"/>
  <c r="I51" s="1"/>
  <c r="H50"/>
  <c r="I50" s="1"/>
  <c r="H47"/>
  <c r="I47" s="1"/>
  <c r="H48"/>
  <c r="I48" s="1"/>
  <c r="H49"/>
  <c r="I49" s="1"/>
  <c r="H46"/>
  <c r="I46" s="1"/>
  <c r="H43"/>
  <c r="I43" s="1"/>
  <c r="H40"/>
  <c r="I40" s="1"/>
  <c r="H39"/>
  <c r="I39" s="1"/>
  <c r="H38"/>
  <c r="I38" s="1"/>
  <c r="H37"/>
  <c r="I37" s="1"/>
  <c r="H36"/>
  <c r="I36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7"/>
  <c r="I17" s="1"/>
  <c r="I16" s="1"/>
  <c r="E13" i="4" s="1"/>
  <c r="N13" l="1"/>
  <c r="N18"/>
  <c r="N20"/>
  <c r="N22"/>
  <c r="L13"/>
  <c r="L17"/>
  <c r="L20"/>
  <c r="L22"/>
  <c r="J13"/>
  <c r="R13"/>
  <c r="J17"/>
  <c r="R18"/>
  <c r="J20"/>
  <c r="R20"/>
  <c r="J22"/>
  <c r="R22"/>
  <c r="H13"/>
  <c r="P13"/>
  <c r="H17"/>
  <c r="P17"/>
  <c r="P22"/>
  <c r="I69" i="3"/>
  <c r="E21" i="4" s="1"/>
  <c r="R21" s="1"/>
  <c r="I65" i="3"/>
  <c r="E20" i="4" s="1"/>
  <c r="P20" s="1"/>
  <c r="I60" i="3"/>
  <c r="E19" i="4" s="1"/>
  <c r="R19" s="1"/>
  <c r="I55" i="3"/>
  <c r="E18" i="4" s="1"/>
  <c r="L18" s="1"/>
  <c r="I45" i="3"/>
  <c r="E17" i="4" s="1"/>
  <c r="N17" s="1"/>
  <c r="I19" i="3"/>
  <c r="E14" i="4" s="1"/>
  <c r="N14" s="1"/>
  <c r="N21" l="1"/>
  <c r="P21"/>
  <c r="J21"/>
  <c r="L21"/>
  <c r="P19"/>
  <c r="J19"/>
  <c r="L19"/>
  <c r="N19"/>
  <c r="P18"/>
  <c r="J18"/>
  <c r="R17"/>
  <c r="H14"/>
  <c r="J14"/>
  <c r="P14"/>
  <c r="R14"/>
  <c r="L14"/>
  <c r="H24"/>
  <c r="H25" s="1"/>
  <c r="H35" i="3"/>
  <c r="I35" s="1"/>
  <c r="H34"/>
  <c r="I34" s="1"/>
  <c r="H33"/>
  <c r="I33" s="1"/>
  <c r="H32"/>
  <c r="I32" s="1"/>
  <c r="H31"/>
  <c r="I31" s="1"/>
  <c r="H30"/>
  <c r="I30" s="1"/>
  <c r="I42"/>
  <c r="E16" i="4" s="1"/>
  <c r="R16" l="1"/>
  <c r="J16"/>
  <c r="P16"/>
  <c r="N16"/>
  <c r="L16"/>
  <c r="I29" i="3"/>
  <c r="I15" l="1"/>
  <c r="E15" i="4"/>
  <c r="J15" l="1"/>
  <c r="J24" s="1"/>
  <c r="L15"/>
  <c r="L24" s="1"/>
  <c r="P15"/>
  <c r="P24" s="1"/>
  <c r="N15"/>
  <c r="N24" s="1"/>
  <c r="R15"/>
  <c r="R24" s="1"/>
  <c r="E24"/>
  <c r="F14" l="1"/>
  <c r="F17"/>
  <c r="F22"/>
  <c r="F21"/>
  <c r="F16"/>
  <c r="F13"/>
  <c r="F19"/>
  <c r="F20"/>
  <c r="F18"/>
  <c r="G24"/>
  <c r="G25" s="1"/>
  <c r="I24"/>
  <c r="J25"/>
  <c r="L25" s="1"/>
  <c r="N25" s="1"/>
  <c r="P25" s="1"/>
  <c r="R25" s="1"/>
  <c r="K24"/>
  <c r="F15"/>
  <c r="O24"/>
  <c r="M24"/>
  <c r="Q24"/>
  <c r="F24" l="1"/>
  <c r="I25"/>
  <c r="K25" s="1"/>
  <c r="M25" s="1"/>
  <c r="O25" s="1"/>
  <c r="Q25" s="1"/>
</calcChain>
</file>

<file path=xl/sharedStrings.xml><?xml version="1.0" encoding="utf-8"?>
<sst xmlns="http://schemas.openxmlformats.org/spreadsheetml/2006/main" count="249" uniqueCount="177">
  <si>
    <t>1.1</t>
  </si>
  <si>
    <t>1.2</t>
  </si>
  <si>
    <t>1.3</t>
  </si>
  <si>
    <t>1.4</t>
  </si>
  <si>
    <t>1.5</t>
  </si>
  <si>
    <t>m³</t>
  </si>
  <si>
    <t>m²</t>
  </si>
  <si>
    <t>Item</t>
  </si>
  <si>
    <t>Descrição dos Serviços</t>
  </si>
  <si>
    <t>Unid.</t>
  </si>
  <si>
    <t>Quant.</t>
  </si>
  <si>
    <t>1.6</t>
  </si>
  <si>
    <t>1.7</t>
  </si>
  <si>
    <t>Cód.SINAPI</t>
  </si>
  <si>
    <t>V.Unit.(R$)</t>
  </si>
  <si>
    <t>74209/1</t>
  </si>
  <si>
    <t>PLACA DE OBRA EM CHAPA DE ACO GALVANIZADO</t>
  </si>
  <si>
    <t>CAMADA DRENANTE COM BRITA NUM 2</t>
  </si>
  <si>
    <t>74156/3</t>
  </si>
  <si>
    <t>ESTACA A TRADO (BROCA) DIAMETRO = 20 CM, EM CONCRETO MOLDADO IN LOCO, 15 MPA, SEM ARMACAO.</t>
  </si>
  <si>
    <t>74033/1</t>
  </si>
  <si>
    <t>IMPERMEABILIZACAO DE SUPERFICIE COM GEOMEMBRANA (MANTA TERMOPLASTICA LISA) TIPO PEAD, E=2MM.</t>
  </si>
  <si>
    <t>74106/1</t>
  </si>
  <si>
    <t>IMPERMEABILIZACAO DE ESTRUTURAS ENTERRADAS, COM TINTA ASFALTICA, DUAS DEMAOS.</t>
  </si>
  <si>
    <t>POSTE DE CONCRETO DUPLO T H=11M E CARGA NOMINAL 200KG INCLUSIVE ESCAVACAO, EXCLUSIVE TRANSPORTE - FORNECIMENTO E INSTALACAO</t>
  </si>
  <si>
    <t>74246/1</t>
  </si>
  <si>
    <t>REFLETOR RETANGULAR FECHADO COM LAMPADA VAPOR METALICO 400 W</t>
  </si>
  <si>
    <t>74166/1</t>
  </si>
  <si>
    <t>MOVIMENTO DE TERRA</t>
  </si>
  <si>
    <t>TRANSPORTE COMERCIAL COM CAMINHAO BASCULANTE 6 M3, RODOVIA PAVIMENTADA</t>
  </si>
  <si>
    <t>74145/1</t>
  </si>
  <si>
    <t>ALAMBRADO</t>
  </si>
  <si>
    <t>74131/4</t>
  </si>
  <si>
    <t>1.8</t>
  </si>
  <si>
    <t>1.9</t>
  </si>
  <si>
    <t>1.10</t>
  </si>
  <si>
    <t>und</t>
  </si>
  <si>
    <t>m</t>
  </si>
  <si>
    <t>ESTADO DO RIO DE JANEIRO</t>
  </si>
  <si>
    <t>PREFEITURA MUNICIPAL DE SANTO ANTÔNIO DE PÁDUA</t>
  </si>
  <si>
    <t>SECRETARIA DE OBRAS E SERVIÇOS PÚBLICOS</t>
  </si>
  <si>
    <t>V.Unit.(R$) c/ BDI</t>
  </si>
  <si>
    <t>V.Total(R$) c/ BDI</t>
  </si>
  <si>
    <t>1.1.1</t>
  </si>
  <si>
    <t>CONSTRUÇÃO DE CAMPO DE FUTEBOL SOCIETY GRAMA SINTÉTICA</t>
  </si>
  <si>
    <t>COMP 01</t>
  </si>
  <si>
    <t>ATERRO</t>
  </si>
  <si>
    <t>1.2.1</t>
  </si>
  <si>
    <t>1.2.2</t>
  </si>
  <si>
    <t>1.2.3</t>
  </si>
  <si>
    <t>1.2.4</t>
  </si>
  <si>
    <t>1.2.5</t>
  </si>
  <si>
    <t>COMP 02</t>
  </si>
  <si>
    <t>LEITO DRENANTE ( CAMADA DE BRITA 2 )</t>
  </si>
  <si>
    <t>COMP 03</t>
  </si>
  <si>
    <t>LEITO DRENANTE ( CAMADA DE BRITA 0 )</t>
  </si>
  <si>
    <t>BASE EM PÓ-DE-PEDRA</t>
  </si>
  <si>
    <t>1.2.6</t>
  </si>
  <si>
    <t>1.2.7</t>
  </si>
  <si>
    <t>1.2.8</t>
  </si>
  <si>
    <t>DRENAGEM PLUVIAL (ESPINHA DE PEIXE)</t>
  </si>
  <si>
    <t>SERVIÇOS PRELIMINARES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</si>
  <si>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</si>
  <si>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</si>
  <si>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</si>
  <si>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</si>
  <si>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</si>
  <si>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</si>
  <si>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</si>
  <si>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</si>
  <si>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</si>
  <si>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</si>
  <si>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</si>
  <si>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TxKm</t>
  </si>
  <si>
    <t>COMP 05</t>
  </si>
  <si>
    <t>COMP 04</t>
  </si>
  <si>
    <t>COMP 06</t>
  </si>
  <si>
    <t>REDE DE DRENAGEM DIM 110 MM</t>
  </si>
  <si>
    <t>REDE DE DRENAGEM DIM 150 MM</t>
  </si>
  <si>
    <t>JUNÇÃO SIMPLES, PVC, SERIE R, ÁGUA PLUVIAL, DN 150 X 100 MM, JUNTA ELÁSTICA, FORNECIDO E INSTALADO EM CONDUTORES VERTICAIS DE ÁGUAS PLUVIAIS. AF_12/2014</t>
  </si>
  <si>
    <t>JOELHO 45 GRAUS, PVC, SERIE R, ÁGUA PLUVIAL, DN 100 MM, JUNTA ELÁSTICA, FORNECIDO E INSTALADO EM RAMAL DE ENCAMINHAMENTO. AF_12/2014</t>
  </si>
  <si>
    <t>TÊ DE INSPEÇÃO, PVC, SERIE R, ÁGUA PLUVIAL, DN 100 MM, JUNTA ELÁSTICA, FORNECIDO E INSTALADO EM RAMAL DE ENCAMINHAMENTO. AF_12/2014</t>
  </si>
  <si>
    <t>ESCAVAÇÃO MANUAL DE VALAS. AF_03/2016</t>
  </si>
  <si>
    <t>TUBO DE CONCRETO (SIMPLES) PARA REDES COLETORAS DE ÁGUAS
PLUVIAIS, DIÂMETRO DE 400 MM, JUNTA RÍGIDA, INSTALADO EM LOCAL COM BAIXO NÍVEL DE INTERFERÊNCIAS - FORNECIMENTO E ASSENTAMENTO. AF_12/2015</t>
  </si>
  <si>
    <t>CAIXA DE INSPEÇÃO EM CONCRETO PRÉ-MOLDADO DN 60CM COM TAMPA H= 60CM - FORNECIMENTO E INSTALACAO</t>
  </si>
  <si>
    <t>SERVIÇOS COMPLEMENTARES</t>
  </si>
  <si>
    <t>1.4.1</t>
  </si>
  <si>
    <t>COMP 07</t>
  </si>
  <si>
    <t>ESTRUTURAS DE CONCRETO ARMADO</t>
  </si>
  <si>
    <t>COMP 08</t>
  </si>
  <si>
    <t>COMP 09</t>
  </si>
  <si>
    <t>COMP 10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</si>
  <si>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</si>
  <si>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</si>
  <si>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</si>
  <si>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</si>
  <si>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</si>
  <si>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</si>
  <si>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</si>
  <si>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</si>
  <si>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</si>
  <si>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</si>
  <si>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MONTAGEM DE ARMADURA LONGITUDINAL DE ESTACAS DE SEÇÃO CIRCULAR, DIÂMETRO = 8,0 MM. AF_11/2016</t>
  </si>
  <si>
    <t>MONTAGEM DE ARMADURA TRANSVERSAL DE ESTACAS DE SEÇÃO CIRCULAR, DIÂMETRO = 5,0 MM. AF_11/2016</t>
  </si>
  <si>
    <t>EXECUÇÃO DE PASSEIO (CALÇADA) OU PISO DE CONCRETO COM CONCRETO MOLDADO IN LOCO, USINADO, ACABAMENTO CONVENCIONAL, ESPESSURA 6 CM, ARMADO. AF_07/2016</t>
  </si>
  <si>
    <t>FABRICAÇÃO,MONTAGEM E DESFORMA</t>
  </si>
  <si>
    <t>CONCRETO USINADO, LANÇAMENTO COM BOMBA, ADENSAMENTO E ACABAMENTO</t>
  </si>
  <si>
    <t>Kg</t>
  </si>
  <si>
    <t>PAVIMENTAÇÃO</t>
  </si>
  <si>
    <t>1.6.3</t>
  </si>
  <si>
    <t>1.6.4</t>
  </si>
  <si>
    <t>1.6.5</t>
  </si>
  <si>
    <t>1.7.3</t>
  </si>
  <si>
    <t>1.7.4</t>
  </si>
  <si>
    <t>1.7.5</t>
  </si>
  <si>
    <t>REVESTIMENTO</t>
  </si>
  <si>
    <t>CONTRAPISO EM ARGAMASSA TRAÇO 1:4 (CIMENTO E AREIA), PREPARO MECÂNICO COM BETONEIRA 400 L, APLICADO EM ÁREAS MOLHADAS SOBRE LAJE, ADERIDO, ESPESSURA 2CM. AF_06/2014</t>
  </si>
  <si>
    <t>ASSENTAMENTO DE GUIA (MEIO-FIO) EM TRECHO RETO, CONFECCIONADA EM CONCRETO PRÉ-FABRICADO, DIMENSÕES 100X15X13X30 CM (COMPRIMENTO X BASE INFERIOR X BASE SUPERIOR X ALTURA), PARA VIAS URBANAS (USO VIÁRIO). AF_06/2016</t>
  </si>
  <si>
    <t>PISO EM PEDRA GRANITICA MIRACEMA</t>
  </si>
  <si>
    <t>CHAPISCO APLICADO EM ALVENARIAS E ESTRUTURAS DE CONCRETO INTERNAS, COM COLHER DE PEDREIRO. ARGAMASSA TRAÇO 1:3 COM PREPARO MANUAL. AF_06/2014</t>
  </si>
  <si>
    <t>MASSA ÚNICA, PARA RECEBIMENTO DE PINTURA, EM ARGAMASSA
TRAÇO 1:2:8, PREPARO MECÂNICO COM BETONEIRA 400L, APLICADA MANUALMENTE EM FACES INTERNAS DE PAREDES, ESPESSURA DE 20MM, COM EXECUÇÃO DE TALISCAS. AF_06/2014</t>
  </si>
  <si>
    <t>PINTURA</t>
  </si>
  <si>
    <t>1.8.3</t>
  </si>
  <si>
    <t>1.8.4</t>
  </si>
  <si>
    <t>APLICAÇÃO MANUAL DE PINTURA COM TINTA LÁTEX ACRÍLICA EM PAREDES, DUAS DEMÃOS. AF_06/2014</t>
  </si>
  <si>
    <t>PINTURA ESMALTE FOSCO, DUAS DEMAOS, SOBRE SUPERFICIE METALICA, INCLUSO UMA DEMAO DE FUNDO ANTICORROSIVO. UTILIZACAO DE REVOLVER ( AR-COMPRIMIDO).</t>
  </si>
  <si>
    <t>INSTALAÇÕES ELÉTRICAS</t>
  </si>
  <si>
    <t>COMP 11</t>
  </si>
  <si>
    <t>COMP 12</t>
  </si>
  <si>
    <t>1.9.3</t>
  </si>
  <si>
    <t>1.9.4</t>
  </si>
  <si>
    <t>1.9.5</t>
  </si>
  <si>
    <t>1.9.6</t>
  </si>
  <si>
    <t>1.9.7</t>
  </si>
  <si>
    <t>1.9.8</t>
  </si>
  <si>
    <t>1.9.9</t>
  </si>
  <si>
    <t>1.9.10</t>
  </si>
  <si>
    <t>ENTRADA DE ENERGIA ELETRICA BIFASICA 50 A</t>
  </si>
  <si>
    <t>SUPORTE ( CRUZETA ) PARA REFLETOR</t>
  </si>
  <si>
    <t>QUADRO DE DISTRIBUICAO DE ENERGIA DE EMBUTIR, EM CHAPA
METALICA, PARA 18 DISJUNTORES TERMOMAGNETICOS MONOPOLARES, COM BARRAMENTO TRIFASICO E NEUTRO, FORNECIMENTO E INSTALACAO</t>
  </si>
  <si>
    <t>DISJUNTOR BIPOLAR TIPO DIN, CORRENTE NOMINAL DE 40A - FORNECIMENTO E INSTALAÇÃO. AF_04/2016</t>
  </si>
  <si>
    <t>ELETRODUTO RÍGIDO ROSCÁVEL, PVC, DN 50 MM (1 1/2") - FORNECIMENTO E INSTALAÇÃO. AF_12/2015</t>
  </si>
  <si>
    <t>CABO DE COBRE FLEXÍVEL ISOLADO, 10 MM², ANTI-CHAMA 0,6/1,0 KV, PARA DISTRIBUIÇÃO - FORNECIMENTO E INSTALAÇÃO. AF_12/2015</t>
  </si>
  <si>
    <t>1.10.1</t>
  </si>
  <si>
    <t>1.10.2</t>
  </si>
  <si>
    <t>GRAMADO SINTÉTICO</t>
  </si>
  <si>
    <t>COT 01</t>
  </si>
  <si>
    <t>COMP 14</t>
  </si>
  <si>
    <t>GRAMA SINTÉTICA ( FORNECIMENTO E INSTALAÇÃO )</t>
  </si>
  <si>
    <t>CONJUNTO PARA FUTEBOL ( TRAVE E REDE )</t>
  </si>
  <si>
    <t>PLANILHA ORÇAMENTÁRIA</t>
  </si>
  <si>
    <r>
      <rPr>
        <sz val="10"/>
        <rFont val="Arial"/>
        <family val="2"/>
      </rPr>
      <t>GESTOR:</t>
    </r>
    <r>
      <rPr>
        <b/>
        <sz val="10"/>
        <rFont val="Arial"/>
        <family val="2"/>
      </rPr>
      <t xml:space="preserve"> ME/Construção</t>
    </r>
  </si>
  <si>
    <r>
      <rPr>
        <sz val="10"/>
        <rFont val="Arial"/>
        <family val="2"/>
      </rPr>
      <t>EMPREENDIMENTO:</t>
    </r>
    <r>
      <rPr>
        <b/>
        <sz val="10"/>
        <rFont val="Arial"/>
        <family val="2"/>
      </rPr>
      <t xml:space="preserve"> CAMPO DE FUTEBOL SOCIETY - GRAMA SINTÉTICA</t>
    </r>
  </si>
  <si>
    <r>
      <rPr>
        <sz val="10"/>
        <rFont val="Arial"/>
        <family val="2"/>
      </rPr>
      <t>Nº CT:</t>
    </r>
    <r>
      <rPr>
        <b/>
        <sz val="10"/>
        <rFont val="Arial"/>
        <family val="2"/>
      </rPr>
      <t xml:space="preserve"> 838190/2016</t>
    </r>
  </si>
  <si>
    <t>EMPRESA:</t>
  </si>
  <si>
    <t>CNPJ:</t>
  </si>
  <si>
    <t>END.:</t>
  </si>
  <si>
    <t>DATA BASE SINAPI:</t>
  </si>
  <si>
    <t>07/2017 (DESONERADO)</t>
  </si>
  <si>
    <t>BDI (PADRÃO):</t>
  </si>
  <si>
    <t>CRONOGRAMA FÍSICO-FINANCEIRO</t>
  </si>
  <si>
    <t>ETAPAS</t>
  </si>
  <si>
    <t>1º mês</t>
  </si>
  <si>
    <t>2º mês</t>
  </si>
  <si>
    <t>3º mês</t>
  </si>
  <si>
    <t>4º mês</t>
  </si>
  <si>
    <t>5º mês</t>
  </si>
  <si>
    <t>6º mês</t>
  </si>
  <si>
    <t>%</t>
  </si>
  <si>
    <t xml:space="preserve">Valor </t>
  </si>
  <si>
    <t>TOTAL    .............</t>
  </si>
  <si>
    <t>TOTAL ACUMULADO  .....</t>
  </si>
  <si>
    <t>DESCRIÇÃO</t>
  </si>
  <si>
    <t>META</t>
  </si>
  <si>
    <t>R$</t>
  </si>
  <si>
    <t>VALOR</t>
  </si>
  <si>
    <t>PESO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</si>
</sst>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_);_(* \(#,##0.0\);_(* &quot;-&quot;??_);_(@_)"/>
    <numFmt numFmtId="166" formatCode="&quot;R$&quot;#,##0.00_);[Red]\(&quot;R$&quot;#,##0.00\)"/>
    <numFmt numFmtId="167" formatCode="&quot;R$&quot;#,##0.0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  <font>
      <b/>
      <sz val="13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6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164" fontId="7" fillId="0" borderId="0" xfId="1" applyFont="1" applyAlignment="1">
      <alignment vertical="center"/>
    </xf>
    <xf numFmtId="164" fontId="7" fillId="0" borderId="0" xfId="1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4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4" fontId="7" fillId="0" borderId="13" xfId="1" applyNumberFormat="1" applyFont="1" applyFill="1" applyBorder="1" applyAlignment="1">
      <alignment horizontal="right" vertical="center"/>
    </xf>
    <xf numFmtId="0" fontId="0" fillId="0" borderId="0" xfId="0"/>
    <xf numFmtId="0" fontId="3" fillId="0" borderId="1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justify" vertical="center" wrapText="1"/>
    </xf>
    <xf numFmtId="10" fontId="4" fillId="0" borderId="12" xfId="1" applyNumberFormat="1" applyFont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 wrapText="1"/>
    </xf>
    <xf numFmtId="164" fontId="7" fillId="0" borderId="14" xfId="1" applyFont="1" applyFill="1" applyBorder="1" applyAlignment="1">
      <alignment horizontal="center" vertical="center" wrapText="1"/>
    </xf>
    <xf numFmtId="164" fontId="7" fillId="0" borderId="14" xfId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2" fillId="0" borderId="0" xfId="3" applyNumberFormat="1" applyFont="1" applyBorder="1"/>
    <xf numFmtId="0" fontId="13" fillId="0" borderId="0" xfId="0" applyFont="1" applyBorder="1"/>
    <xf numFmtId="0" fontId="8" fillId="0" borderId="0" xfId="0" applyFont="1" applyBorder="1"/>
    <xf numFmtId="2" fontId="12" fillId="0" borderId="0" xfId="3" applyNumberFormat="1" applyFont="1" applyBorder="1" applyAlignment="1">
      <alignment horizontal="center"/>
    </xf>
    <xf numFmtId="2" fontId="15" fillId="0" borderId="0" xfId="3" applyNumberFormat="1" applyFont="1" applyBorder="1" applyAlignment="1">
      <alignment horizontal="center"/>
    </xf>
    <xf numFmtId="2" fontId="12" fillId="0" borderId="17" xfId="3" applyNumberFormat="1" applyFont="1" applyBorder="1"/>
    <xf numFmtId="2" fontId="12" fillId="0" borderId="19" xfId="3" applyNumberFormat="1" applyFont="1" applyBorder="1"/>
    <xf numFmtId="2" fontId="12" fillId="0" borderId="6" xfId="3" applyNumberFormat="1" applyFont="1" applyBorder="1" applyAlignment="1">
      <alignment horizontal="center"/>
    </xf>
    <xf numFmtId="2" fontId="15" fillId="0" borderId="20" xfId="3" applyNumberFormat="1" applyFont="1" applyBorder="1" applyAlignment="1">
      <alignment horizontal="center"/>
    </xf>
    <xf numFmtId="2" fontId="15" fillId="0" borderId="23" xfId="3" applyNumberFormat="1" applyFont="1" applyBorder="1" applyAlignment="1">
      <alignment horizontal="center"/>
    </xf>
    <xf numFmtId="2" fontId="15" fillId="0" borderId="28" xfId="3" applyNumberFormat="1" applyFont="1" applyBorder="1" applyAlignment="1">
      <alignment horizontal="center"/>
    </xf>
    <xf numFmtId="2" fontId="15" fillId="0" borderId="30" xfId="3" applyNumberFormat="1" applyFont="1" applyBorder="1" applyAlignment="1">
      <alignment horizontal="center"/>
    </xf>
    <xf numFmtId="2" fontId="16" fillId="0" borderId="31" xfId="3" applyNumberFormat="1" applyFont="1" applyBorder="1" applyAlignment="1">
      <alignment horizontal="center"/>
    </xf>
    <xf numFmtId="1" fontId="15" fillId="0" borderId="32" xfId="3" applyNumberFormat="1" applyFont="1" applyBorder="1" applyAlignment="1">
      <alignment horizontal="center"/>
    </xf>
    <xf numFmtId="166" fontId="12" fillId="0" borderId="33" xfId="3" applyNumberFormat="1" applyFont="1" applyFill="1" applyBorder="1" applyAlignment="1">
      <alignment horizontal="right"/>
    </xf>
    <xf numFmtId="2" fontId="12" fillId="0" borderId="33" xfId="3" applyNumberFormat="1" applyFont="1" applyFill="1" applyBorder="1" applyAlignment="1">
      <alignment horizontal="center"/>
    </xf>
    <xf numFmtId="2" fontId="12" fillId="3" borderId="13" xfId="3" applyNumberFormat="1" applyFont="1" applyFill="1" applyBorder="1" applyAlignment="1" applyProtection="1">
      <alignment horizontal="center"/>
      <protection locked="0"/>
    </xf>
    <xf numFmtId="167" fontId="12" fillId="3" borderId="13" xfId="3" applyNumberFormat="1" applyFont="1" applyFill="1" applyBorder="1" applyAlignment="1" applyProtection="1">
      <alignment horizontal="right"/>
      <protection locked="0"/>
    </xf>
    <xf numFmtId="2" fontId="12" fillId="0" borderId="13" xfId="3" applyNumberFormat="1" applyFont="1" applyFill="1" applyBorder="1" applyAlignment="1" applyProtection="1">
      <alignment horizontal="center"/>
      <protection locked="0"/>
    </xf>
    <xf numFmtId="167" fontId="12" fillId="0" borderId="13" xfId="3" applyNumberFormat="1" applyFont="1" applyFill="1" applyBorder="1" applyAlignment="1" applyProtection="1">
      <alignment horizontal="right"/>
      <protection locked="0"/>
    </xf>
    <xf numFmtId="167" fontId="12" fillId="0" borderId="34" xfId="3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1" fontId="15" fillId="0" borderId="35" xfId="3" applyNumberFormat="1" applyFont="1" applyBorder="1" applyAlignment="1">
      <alignment horizontal="center"/>
    </xf>
    <xf numFmtId="167" fontId="12" fillId="0" borderId="36" xfId="3" applyNumberFormat="1" applyFont="1" applyFill="1" applyBorder="1" applyAlignment="1" applyProtection="1">
      <alignment horizontal="right"/>
      <protection locked="0"/>
    </xf>
    <xf numFmtId="166" fontId="12" fillId="0" borderId="37" xfId="3" applyNumberFormat="1" applyFont="1" applyFill="1" applyBorder="1" applyAlignment="1">
      <alignment horizontal="right"/>
    </xf>
    <xf numFmtId="167" fontId="12" fillId="3" borderId="4" xfId="3" applyNumberFormat="1" applyFont="1" applyFill="1" applyBorder="1" applyAlignment="1" applyProtection="1">
      <alignment horizontal="right"/>
      <protection locked="0"/>
    </xf>
    <xf numFmtId="166" fontId="12" fillId="0" borderId="38" xfId="3" applyNumberFormat="1" applyFont="1" applyFill="1" applyBorder="1" applyAlignment="1">
      <alignment horizontal="right"/>
    </xf>
    <xf numFmtId="167" fontId="12" fillId="0" borderId="39" xfId="3" applyNumberFormat="1" applyFont="1" applyFill="1" applyBorder="1" applyAlignment="1" applyProtection="1">
      <alignment horizontal="right"/>
      <protection locked="0"/>
    </xf>
    <xf numFmtId="167" fontId="12" fillId="0" borderId="4" xfId="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1" fontId="12" fillId="4" borderId="3" xfId="3" applyNumberFormat="1" applyFont="1" applyFill="1" applyBorder="1" applyAlignment="1">
      <alignment horizontal="center"/>
    </xf>
    <xf numFmtId="2" fontId="12" fillId="4" borderId="3" xfId="3" applyNumberFormat="1" applyFont="1" applyFill="1" applyBorder="1"/>
    <xf numFmtId="166" fontId="12" fillId="4" borderId="3" xfId="3" applyNumberFormat="1" applyFont="1" applyFill="1" applyBorder="1" applyAlignment="1">
      <alignment horizontal="center"/>
    </xf>
    <xf numFmtId="2" fontId="12" fillId="4" borderId="3" xfId="3" applyNumberFormat="1" applyFont="1" applyFill="1" applyBorder="1" applyAlignment="1">
      <alignment horizontal="center"/>
    </xf>
    <xf numFmtId="2" fontId="12" fillId="4" borderId="3" xfId="3" applyNumberFormat="1" applyFont="1" applyFill="1" applyBorder="1" applyProtection="1">
      <protection locked="0"/>
    </xf>
    <xf numFmtId="2" fontId="12" fillId="4" borderId="3" xfId="3" applyNumberFormat="1" applyFont="1" applyFill="1" applyBorder="1" applyAlignment="1" applyProtection="1">
      <alignment horizontal="right"/>
      <protection locked="0"/>
    </xf>
    <xf numFmtId="2" fontId="12" fillId="0" borderId="3" xfId="3" applyNumberFormat="1" applyFont="1" applyFill="1" applyBorder="1" applyProtection="1">
      <protection locked="0"/>
    </xf>
    <xf numFmtId="2" fontId="12" fillId="0" borderId="3" xfId="3" applyNumberFormat="1" applyFont="1" applyFill="1" applyBorder="1" applyAlignment="1" applyProtection="1">
      <alignment horizontal="right"/>
      <protection locked="0"/>
    </xf>
    <xf numFmtId="2" fontId="15" fillId="0" borderId="10" xfId="3" applyNumberFormat="1" applyFont="1" applyBorder="1" applyAlignment="1"/>
    <xf numFmtId="2" fontId="15" fillId="0" borderId="11" xfId="3" applyNumberFormat="1" applyFont="1" applyBorder="1" applyAlignment="1"/>
    <xf numFmtId="2" fontId="15" fillId="0" borderId="12" xfId="3" applyNumberFormat="1" applyFont="1" applyBorder="1" applyAlignment="1">
      <alignment horizontal="right"/>
    </xf>
    <xf numFmtId="166" fontId="4" fillId="4" borderId="15" xfId="3" applyNumberFormat="1" applyFont="1" applyFill="1" applyBorder="1" applyAlignment="1">
      <alignment horizontal="right"/>
    </xf>
    <xf numFmtId="2" fontId="15" fillId="0" borderId="41" xfId="3" applyNumberFormat="1" applyFont="1" applyBorder="1" applyAlignment="1">
      <alignment horizontal="center"/>
    </xf>
    <xf numFmtId="2" fontId="17" fillId="0" borderId="41" xfId="3" applyNumberFormat="1" applyFont="1" applyFill="1" applyBorder="1" applyAlignment="1">
      <alignment horizontal="centerContinuous"/>
    </xf>
    <xf numFmtId="167" fontId="12" fillId="0" borderId="41" xfId="3" applyNumberFormat="1" applyFont="1" applyFill="1" applyBorder="1" applyAlignment="1">
      <alignment horizontal="right"/>
    </xf>
    <xf numFmtId="167" fontId="12" fillId="0" borderId="42" xfId="3" applyNumberFormat="1" applyFont="1" applyFill="1" applyBorder="1" applyAlignment="1">
      <alignment horizontal="right"/>
    </xf>
    <xf numFmtId="167" fontId="12" fillId="0" borderId="43" xfId="3" applyNumberFormat="1" applyFont="1" applyFill="1" applyBorder="1" applyAlignment="1">
      <alignment horizontal="right"/>
    </xf>
    <xf numFmtId="167" fontId="15" fillId="0" borderId="44" xfId="3" applyNumberFormat="1" applyFont="1" applyBorder="1" applyAlignment="1">
      <alignment horizontal="center"/>
    </xf>
    <xf numFmtId="2" fontId="12" fillId="0" borderId="41" xfId="3" applyNumberFormat="1" applyFont="1" applyBorder="1" applyAlignment="1">
      <alignment horizontal="center"/>
    </xf>
    <xf numFmtId="167" fontId="15" fillId="0" borderId="42" xfId="3" applyNumberFormat="1" applyFont="1" applyBorder="1" applyAlignment="1">
      <alignment horizontal="right"/>
    </xf>
    <xf numFmtId="2" fontId="17" fillId="0" borderId="42" xfId="3" applyNumberFormat="1" applyFont="1" applyBorder="1" applyAlignment="1">
      <alignment horizontal="center"/>
    </xf>
    <xf numFmtId="167" fontId="15" fillId="0" borderId="43" xfId="3" applyNumberFormat="1" applyFont="1" applyBorder="1" applyAlignment="1">
      <alignment horizontal="right"/>
    </xf>
    <xf numFmtId="0" fontId="18" fillId="0" borderId="0" xfId="0" applyFont="1" applyBorder="1" applyAlignment="1"/>
    <xf numFmtId="2" fontId="12" fillId="0" borderId="0" xfId="3" applyNumberFormat="1" applyFont="1" applyBorder="1" applyAlignment="1"/>
    <xf numFmtId="2" fontId="19" fillId="0" borderId="0" xfId="3" applyNumberFormat="1" applyFont="1" applyBorder="1" applyAlignment="1">
      <alignment horizontal="center"/>
    </xf>
    <xf numFmtId="2" fontId="16" fillId="0" borderId="45" xfId="3" applyNumberFormat="1" applyFont="1" applyBorder="1" applyAlignment="1">
      <alignment horizontal="center"/>
    </xf>
    <xf numFmtId="167" fontId="12" fillId="0" borderId="40" xfId="3" applyNumberFormat="1" applyFont="1" applyFill="1" applyBorder="1" applyAlignment="1" applyProtection="1">
      <alignment horizontal="right"/>
      <protection locked="0"/>
    </xf>
    <xf numFmtId="4" fontId="7" fillId="5" borderId="13" xfId="1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4" fillId="5" borderId="5" xfId="0" applyFont="1" applyFill="1" applyBorder="1" applyAlignment="1">
      <alignment horizontal="left" vertical="center"/>
    </xf>
    <xf numFmtId="0" fontId="0" fillId="5" borderId="6" xfId="0" applyFill="1" applyBorder="1"/>
    <xf numFmtId="0" fontId="0" fillId="5" borderId="7" xfId="0" applyFill="1" applyBorder="1"/>
    <xf numFmtId="0" fontId="4" fillId="5" borderId="8" xfId="0" applyFont="1" applyFill="1" applyBorder="1" applyAlignment="1">
      <alignment horizontal="left" vertical="center"/>
    </xf>
    <xf numFmtId="0" fontId="0" fillId="5" borderId="0" xfId="0" applyFill="1"/>
    <xf numFmtId="0" fontId="0" fillId="5" borderId="9" xfId="0" applyFill="1" applyBorder="1"/>
    <xf numFmtId="0" fontId="4" fillId="5" borderId="10" xfId="0" applyFont="1" applyFill="1" applyBorder="1" applyAlignment="1">
      <alignment horizontal="left" vertical="center"/>
    </xf>
    <xf numFmtId="0" fontId="0" fillId="5" borderId="11" xfId="0" applyFill="1" applyBorder="1"/>
    <xf numFmtId="0" fontId="0" fillId="5" borderId="12" xfId="0" applyFill="1" applyBorder="1"/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2" fontId="14" fillId="3" borderId="15" xfId="3" applyNumberFormat="1" applyFont="1" applyFill="1" applyBorder="1" applyAlignment="1">
      <alignment horizontal="center" vertical="center"/>
    </xf>
    <xf numFmtId="2" fontId="14" fillId="3" borderId="3" xfId="3" applyNumberFormat="1" applyFont="1" applyFill="1" applyBorder="1" applyAlignment="1">
      <alignment horizontal="center" vertical="center"/>
    </xf>
    <xf numFmtId="2" fontId="14" fillId="3" borderId="2" xfId="3" applyNumberFormat="1" applyFont="1" applyFill="1" applyBorder="1" applyAlignment="1">
      <alignment horizontal="center" vertical="center"/>
    </xf>
    <xf numFmtId="2" fontId="15" fillId="0" borderId="15" xfId="3" applyNumberFormat="1" applyFont="1" applyBorder="1" applyAlignment="1">
      <alignment horizontal="center"/>
    </xf>
    <xf numFmtId="2" fontId="15" fillId="0" borderId="3" xfId="3" applyNumberFormat="1" applyFont="1" applyBorder="1" applyAlignment="1">
      <alignment horizontal="center"/>
    </xf>
    <xf numFmtId="2" fontId="15" fillId="0" borderId="2" xfId="3" applyNumberFormat="1" applyFont="1" applyBorder="1" applyAlignment="1">
      <alignment horizontal="center"/>
    </xf>
    <xf numFmtId="1" fontId="15" fillId="0" borderId="25" xfId="3" applyNumberFormat="1" applyFont="1" applyBorder="1" applyAlignment="1" applyProtection="1">
      <alignment horizontal="center"/>
      <protection locked="0"/>
    </xf>
    <xf numFmtId="1" fontId="15" fillId="0" borderId="27" xfId="3" applyNumberFormat="1" applyFont="1" applyBorder="1" applyAlignment="1" applyProtection="1">
      <alignment horizontal="center"/>
      <protection locked="0"/>
    </xf>
    <xf numFmtId="2" fontId="16" fillId="0" borderId="25" xfId="3" applyNumberFormat="1" applyFont="1" applyBorder="1" applyAlignment="1">
      <alignment horizontal="left" wrapText="1"/>
    </xf>
    <xf numFmtId="2" fontId="16" fillId="0" borderId="26" xfId="3" applyNumberFormat="1" applyFont="1" applyBorder="1" applyAlignment="1">
      <alignment horizontal="left" wrapText="1"/>
    </xf>
    <xf numFmtId="1" fontId="15" fillId="0" borderId="16" xfId="3" applyNumberFormat="1" applyFont="1" applyBorder="1" applyAlignment="1" applyProtection="1">
      <alignment horizontal="center"/>
      <protection locked="0"/>
    </xf>
    <xf numFmtId="1" fontId="15" fillId="0" borderId="24" xfId="3" applyNumberFormat="1" applyFont="1" applyBorder="1" applyAlignment="1" applyProtection="1">
      <alignment horizontal="center"/>
      <protection locked="0"/>
    </xf>
    <xf numFmtId="1" fontId="15" fillId="0" borderId="26" xfId="3" applyNumberFormat="1" applyFont="1" applyBorder="1" applyAlignment="1" applyProtection="1">
      <alignment horizontal="center"/>
      <protection locked="0"/>
    </xf>
    <xf numFmtId="2" fontId="4" fillId="0" borderId="0" xfId="3" applyNumberFormat="1" applyFont="1" applyBorder="1" applyAlignment="1">
      <alignment horizontal="center"/>
    </xf>
    <xf numFmtId="2" fontId="15" fillId="0" borderId="18" xfId="3" applyNumberFormat="1" applyFont="1" applyBorder="1" applyAlignment="1">
      <alignment horizontal="center" vertical="center"/>
    </xf>
    <xf numFmtId="2" fontId="15" fillId="0" borderId="19" xfId="3" applyNumberFormat="1" applyFont="1" applyBorder="1" applyAlignment="1">
      <alignment horizontal="center" vertical="center"/>
    </xf>
    <xf numFmtId="2" fontId="15" fillId="0" borderId="21" xfId="3" applyNumberFormat="1" applyFont="1" applyBorder="1" applyAlignment="1">
      <alignment horizontal="center" vertical="center"/>
    </xf>
    <xf numFmtId="2" fontId="15" fillId="0" borderId="22" xfId="3" applyNumberFormat="1" applyFont="1" applyBorder="1" applyAlignment="1">
      <alignment horizontal="center" vertical="center"/>
    </xf>
    <xf numFmtId="2" fontId="15" fillId="0" borderId="29" xfId="3" applyNumberFormat="1" applyFont="1" applyBorder="1" applyAlignment="1">
      <alignment horizontal="center" vertical="center"/>
    </xf>
    <xf numFmtId="2" fontId="15" fillId="0" borderId="30" xfId="3" applyNumberFormat="1" applyFont="1" applyBorder="1" applyAlignment="1">
      <alignment horizontal="center" vertical="center"/>
    </xf>
    <xf numFmtId="2" fontId="15" fillId="0" borderId="15" xfId="3" applyNumberFormat="1" applyFont="1" applyBorder="1" applyAlignment="1">
      <alignment horizontal="right"/>
    </xf>
    <xf numFmtId="2" fontId="15" fillId="0" borderId="3" xfId="3" applyNumberFormat="1" applyFont="1" applyBorder="1" applyAlignment="1">
      <alignment horizontal="right"/>
    </xf>
    <xf numFmtId="2" fontId="15" fillId="0" borderId="2" xfId="3" applyNumberFormat="1" applyFont="1" applyBorder="1" applyAlignment="1">
      <alignment horizontal="right"/>
    </xf>
    <xf numFmtId="2" fontId="19" fillId="0" borderId="0" xfId="3" applyNumberFormat="1" applyFont="1" applyBorder="1" applyAlignment="1">
      <alignment horizontal="center"/>
    </xf>
    <xf numFmtId="2" fontId="16" fillId="0" borderId="16" xfId="3" applyNumberFormat="1" applyFont="1" applyBorder="1" applyAlignment="1">
      <alignment horizontal="left"/>
    </xf>
    <xf numFmtId="2" fontId="16" fillId="0" borderId="33" xfId="3" applyNumberFormat="1" applyFont="1" applyBorder="1" applyAlignment="1">
      <alignment horizontal="left"/>
    </xf>
    <xf numFmtId="0" fontId="6" fillId="0" borderId="12" xfId="0" applyFont="1" applyBorder="1" applyAlignment="1">
      <alignment horizontal="center" vertical="top"/>
    </xf>
  </cellXfs>
  <cellStyles count="12">
    <cellStyle name="Normal" xfId="0" builtinId="0"/>
    <cellStyle name="Normal 2" xfId="4"/>
    <cellStyle name="Normal 3" xfId="5"/>
    <cellStyle name="Normal 4" xfId="2"/>
    <cellStyle name="Normal 5" xfId="6"/>
    <cellStyle name="Normal 6" xfId="7"/>
    <cellStyle name="Normal 7" xfId="8"/>
    <cellStyle name="Normal_Plan1" xfId="3"/>
    <cellStyle name="Porcentagem 2" xfId="9"/>
    <cellStyle name="Separador de milhares" xfId="1" builtinId="3"/>
    <cellStyle name="Separador de milhares 2" xfId="10"/>
    <cellStyle name="Separador de milhaȤes" xfId="1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28575</xdr:rowOff>
    </xdr:from>
    <xdr:to>
      <xdr:col>3</xdr:col>
      <xdr:colOff>619125</xdr:colOff>
      <xdr:row>3</xdr:row>
      <xdr:rowOff>243099</xdr:rowOff>
    </xdr:to>
    <xdr:pic>
      <xdr:nvPicPr>
        <xdr:cNvPr id="2" name="Picture 6" descr="brasao PÁD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00025"/>
          <a:ext cx="542925" cy="786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1</xdr:row>
      <xdr:rowOff>133350</xdr:rowOff>
    </xdr:from>
    <xdr:to>
      <xdr:col>3</xdr:col>
      <xdr:colOff>1619250</xdr:colOff>
      <xdr:row>3</xdr:row>
      <xdr:rowOff>204999</xdr:rowOff>
    </xdr:to>
    <xdr:pic>
      <xdr:nvPicPr>
        <xdr:cNvPr id="4" name="Picture 6" descr="brasao PÁD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257175"/>
          <a:ext cx="600075" cy="843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81"/>
  <sheetViews>
    <sheetView topLeftCell="A67" workbookViewId="0">
      <selection activeCell="G80" sqref="G80:G81"/>
    </sheetView>
  </sheetViews>
  <sheetFormatPr defaultColWidth="9.140625" defaultRowHeight="12.75"/>
  <cols>
    <col min="1" max="1" width="3.42578125" style="1" customWidth="1"/>
    <col min="2" max="2" width="6.7109375" style="1" customWidth="1"/>
    <col min="3" max="3" width="13" style="1" customWidth="1"/>
    <col min="4" max="4" width="69.5703125" style="2" customWidth="1"/>
    <col min="5" max="5" width="6.28515625" style="3" bestFit="1" customWidth="1"/>
    <col min="6" max="6" width="9.28515625" style="4" customWidth="1"/>
    <col min="7" max="7" width="11.85546875" style="3" customWidth="1"/>
    <col min="8" max="8" width="12.42578125" style="3" customWidth="1"/>
    <col min="9" max="9" width="13.85546875" style="13" customWidth="1"/>
    <col min="10" max="10" width="13.28515625" style="1" bestFit="1" customWidth="1"/>
    <col min="11" max="11" width="14.28515625" style="1" customWidth="1"/>
    <col min="12" max="16384" width="9.140625" style="1"/>
  </cols>
  <sheetData>
    <row r="1" spans="2:9" ht="13.5" thickBot="1"/>
    <row r="2" spans="2:9" ht="22.5" customHeight="1">
      <c r="B2" s="109" t="s">
        <v>38</v>
      </c>
      <c r="C2" s="110"/>
      <c r="D2" s="110"/>
      <c r="E2" s="110"/>
      <c r="F2" s="110"/>
      <c r="G2" s="110"/>
      <c r="H2" s="110"/>
      <c r="I2" s="111"/>
    </row>
    <row r="3" spans="2:9" ht="22.5" customHeight="1">
      <c r="B3" s="112" t="s">
        <v>39</v>
      </c>
      <c r="C3" s="113"/>
      <c r="D3" s="113"/>
      <c r="E3" s="113"/>
      <c r="F3" s="113"/>
      <c r="G3" s="113"/>
      <c r="H3" s="113"/>
      <c r="I3" s="114"/>
    </row>
    <row r="4" spans="2:9" ht="22.5" customHeight="1" thickBot="1">
      <c r="B4" s="115" t="s">
        <v>40</v>
      </c>
      <c r="C4" s="116"/>
      <c r="D4" s="116"/>
      <c r="E4" s="116"/>
      <c r="F4" s="116"/>
      <c r="G4" s="117"/>
      <c r="H4" s="117"/>
      <c r="I4" s="118"/>
    </row>
    <row r="5" spans="2:9" ht="18.75" customHeight="1" thickBot="1">
      <c r="B5" s="128" t="s">
        <v>153</v>
      </c>
      <c r="C5" s="129"/>
      <c r="D5" s="130" t="s">
        <v>152</v>
      </c>
      <c r="E5" s="131"/>
      <c r="F5" s="132"/>
      <c r="G5" s="130" t="s">
        <v>151</v>
      </c>
      <c r="H5" s="131"/>
      <c r="I5" s="132"/>
    </row>
    <row r="6" spans="2:9" ht="9" customHeight="1" thickBot="1">
      <c r="B6" s="3"/>
    </row>
    <row r="7" spans="2:9" ht="15" customHeight="1">
      <c r="B7" s="119" t="s">
        <v>154</v>
      </c>
      <c r="C7" s="120"/>
      <c r="D7" s="120"/>
      <c r="E7" s="120"/>
      <c r="F7" s="121"/>
      <c r="G7" s="133" t="s">
        <v>157</v>
      </c>
      <c r="H7" s="134"/>
      <c r="I7" s="135"/>
    </row>
    <row r="8" spans="2:9" ht="15" customHeight="1" thickBot="1">
      <c r="B8" s="122" t="s">
        <v>155</v>
      </c>
      <c r="C8" s="123"/>
      <c r="D8" s="123"/>
      <c r="E8" s="123"/>
      <c r="F8" s="124"/>
      <c r="G8" s="136" t="s">
        <v>158</v>
      </c>
      <c r="H8" s="137"/>
      <c r="I8" s="138"/>
    </row>
    <row r="9" spans="2:9" ht="15" customHeight="1" thickBot="1">
      <c r="B9" s="125" t="s">
        <v>156</v>
      </c>
      <c r="C9" s="126"/>
      <c r="D9" s="126"/>
      <c r="E9" s="126"/>
      <c r="F9" s="127"/>
      <c r="G9" s="38" t="s">
        <v>159</v>
      </c>
      <c r="H9" s="27"/>
      <c r="I9" s="40">
        <v>0.26369999999999999</v>
      </c>
    </row>
    <row r="10" spans="2:9" ht="9" customHeight="1" thickBot="1"/>
    <row r="11" spans="2:9" ht="18.75" customHeight="1" thickBot="1">
      <c r="B11" s="105" t="s">
        <v>150</v>
      </c>
      <c r="C11" s="106"/>
      <c r="D11" s="106"/>
      <c r="E11" s="106"/>
      <c r="F11" s="106"/>
      <c r="G11" s="106"/>
      <c r="H11" s="106"/>
      <c r="I11" s="107"/>
    </row>
    <row r="12" spans="2:9" ht="8.25" customHeight="1" thickBot="1">
      <c r="B12" s="20"/>
      <c r="C12" s="20"/>
      <c r="D12" s="21"/>
      <c r="E12" s="5"/>
      <c r="F12" s="6"/>
      <c r="G12" s="108"/>
      <c r="H12" s="108"/>
      <c r="I12" s="108"/>
    </row>
    <row r="13" spans="2:9" ht="32.25" customHeight="1" thickBot="1">
      <c r="B13" s="28" t="s">
        <v>7</v>
      </c>
      <c r="C13" s="28" t="s">
        <v>13</v>
      </c>
      <c r="D13" s="28" t="s">
        <v>8</v>
      </c>
      <c r="E13" s="28" t="s">
        <v>9</v>
      </c>
      <c r="F13" s="29" t="s">
        <v>10</v>
      </c>
      <c r="G13" s="30" t="s">
        <v>14</v>
      </c>
      <c r="H13" s="31" t="s">
        <v>41</v>
      </c>
      <c r="I13" s="32" t="s">
        <v>42</v>
      </c>
    </row>
    <row r="14" spans="2:9" ht="6" customHeight="1" thickBot="1"/>
    <row r="15" spans="2:9" ht="17.25" customHeight="1" thickBot="1">
      <c r="B15" s="33">
        <v>1</v>
      </c>
      <c r="C15" s="34"/>
      <c r="D15" s="35" t="s">
        <v>44</v>
      </c>
      <c r="E15" s="36"/>
      <c r="F15" s="36"/>
      <c r="G15" s="36"/>
      <c r="H15" s="36"/>
      <c r="I15" s="37">
        <f>I16+I19+I29+I42+I45+I55+I60+I65+I69+I79</f>
        <v>0</v>
      </c>
    </row>
    <row r="16" spans="2:9" ht="16.5" customHeight="1" thickBot="1">
      <c r="B16" s="33" t="s">
        <v>0</v>
      </c>
      <c r="C16" s="34"/>
      <c r="D16" s="35" t="s">
        <v>61</v>
      </c>
      <c r="E16" s="36"/>
      <c r="F16" s="36"/>
      <c r="G16" s="36"/>
      <c r="H16" s="36"/>
      <c r="I16" s="37">
        <f>ROUND(SUM(I17),2)</f>
        <v>0</v>
      </c>
    </row>
    <row r="17" spans="2:11" ht="24.95" customHeight="1">
      <c r="B17" s="17" t="s">
        <v>43</v>
      </c>
      <c r="C17" s="17" t="s">
        <v>15</v>
      </c>
      <c r="D17" s="12" t="s">
        <v>16</v>
      </c>
      <c r="E17" s="18" t="s">
        <v>6</v>
      </c>
      <c r="F17" s="41">
        <v>4.3600000000000003</v>
      </c>
      <c r="G17" s="104"/>
      <c r="H17" s="25">
        <f>ROUND((G17*$I$9)+G17,2)</f>
        <v>0</v>
      </c>
      <c r="I17" s="22">
        <f>F17*H17</f>
        <v>0</v>
      </c>
    </row>
    <row r="18" spans="2:11" ht="9" customHeight="1" thickBot="1">
      <c r="G18" s="19"/>
      <c r="H18" s="19"/>
    </row>
    <row r="19" spans="2:11" ht="17.25" customHeight="1" thickBot="1">
      <c r="B19" s="33" t="s">
        <v>1</v>
      </c>
      <c r="C19" s="34"/>
      <c r="D19" s="35" t="s">
        <v>28</v>
      </c>
      <c r="E19" s="36"/>
      <c r="F19" s="36"/>
      <c r="G19" s="36"/>
      <c r="H19" s="36"/>
      <c r="I19" s="37">
        <f>ROUND(SUM(I20:I27),2)</f>
        <v>0</v>
      </c>
    </row>
    <row r="20" spans="2:11" ht="24.95" customHeight="1">
      <c r="B20" s="17" t="s">
        <v>47</v>
      </c>
      <c r="C20" s="17" t="s">
        <v>45</v>
      </c>
      <c r="D20" s="12" t="s">
        <v>46</v>
      </c>
      <c r="E20" s="18" t="s">
        <v>5</v>
      </c>
      <c r="F20" s="41">
        <v>213.2</v>
      </c>
      <c r="G20" s="104"/>
      <c r="H20" s="25">
        <f t="shared" ref="H20:H27" si="0">ROUND((G20*$I$9)+G20,2)</f>
        <v>0</v>
      </c>
      <c r="I20" s="22">
        <f t="shared" ref="I20:I27" si="1">F20*H20</f>
        <v>0</v>
      </c>
    </row>
    <row r="21" spans="2:11" ht="27" customHeight="1">
      <c r="B21" s="17" t="s">
        <v>48</v>
      </c>
      <c r="C21" s="17">
        <v>72843</v>
      </c>
      <c r="D21" s="24" t="s">
        <v>29</v>
      </c>
      <c r="E21" s="18" t="s">
        <v>73</v>
      </c>
      <c r="F21" s="41">
        <v>8528</v>
      </c>
      <c r="G21" s="104"/>
      <c r="H21" s="25">
        <f t="shared" si="0"/>
        <v>0</v>
      </c>
      <c r="I21" s="22">
        <f t="shared" si="1"/>
        <v>0</v>
      </c>
    </row>
    <row r="22" spans="2:11" ht="24.95" customHeight="1">
      <c r="B22" s="17" t="s">
        <v>49</v>
      </c>
      <c r="C22" s="17" t="s">
        <v>52</v>
      </c>
      <c r="D22" s="12" t="s">
        <v>53</v>
      </c>
      <c r="E22" s="18" t="s">
        <v>5</v>
      </c>
      <c r="F22" s="41">
        <v>33.19</v>
      </c>
      <c r="G22" s="104"/>
      <c r="H22" s="25">
        <f t="shared" si="0"/>
        <v>0</v>
      </c>
      <c r="I22" s="22">
        <f t="shared" si="1"/>
        <v>0</v>
      </c>
    </row>
    <row r="23" spans="2:11" ht="27" customHeight="1">
      <c r="B23" s="17" t="s">
        <v>50</v>
      </c>
      <c r="C23" s="17">
        <v>72843</v>
      </c>
      <c r="D23" s="24" t="s">
        <v>29</v>
      </c>
      <c r="E23" s="18" t="s">
        <v>73</v>
      </c>
      <c r="F23" s="41">
        <v>1627.37</v>
      </c>
      <c r="G23" s="104"/>
      <c r="H23" s="25">
        <f t="shared" si="0"/>
        <v>0</v>
      </c>
      <c r="I23" s="22">
        <f t="shared" si="1"/>
        <v>0</v>
      </c>
    </row>
    <row r="24" spans="2:11" ht="24.95" customHeight="1">
      <c r="B24" s="17" t="s">
        <v>51</v>
      </c>
      <c r="C24" s="17" t="s">
        <v>54</v>
      </c>
      <c r="D24" s="12" t="s">
        <v>55</v>
      </c>
      <c r="E24" s="18" t="s">
        <v>5</v>
      </c>
      <c r="F24" s="41">
        <v>13.28</v>
      </c>
      <c r="G24" s="104"/>
      <c r="H24" s="25">
        <f t="shared" si="0"/>
        <v>0</v>
      </c>
      <c r="I24" s="22">
        <f t="shared" si="1"/>
        <v>0</v>
      </c>
    </row>
    <row r="25" spans="2:11" ht="27" customHeight="1">
      <c r="B25" s="17" t="s">
        <v>57</v>
      </c>
      <c r="C25" s="17">
        <v>72843</v>
      </c>
      <c r="D25" s="24" t="s">
        <v>29</v>
      </c>
      <c r="E25" s="18" t="s">
        <v>73</v>
      </c>
      <c r="F25" s="41">
        <v>764.93</v>
      </c>
      <c r="G25" s="104"/>
      <c r="H25" s="25">
        <f t="shared" si="0"/>
        <v>0</v>
      </c>
      <c r="I25" s="22">
        <f t="shared" si="1"/>
        <v>0</v>
      </c>
    </row>
    <row r="26" spans="2:11" ht="24.95" customHeight="1">
      <c r="B26" s="17" t="s">
        <v>58</v>
      </c>
      <c r="C26" s="17" t="s">
        <v>75</v>
      </c>
      <c r="D26" s="12" t="s">
        <v>56</v>
      </c>
      <c r="E26" s="18" t="s">
        <v>5</v>
      </c>
      <c r="F26" s="41">
        <v>19.920000000000002</v>
      </c>
      <c r="G26" s="104"/>
      <c r="H26" s="25">
        <f t="shared" si="0"/>
        <v>0</v>
      </c>
      <c r="I26" s="22">
        <f t="shared" si="1"/>
        <v>0</v>
      </c>
    </row>
    <row r="27" spans="2:11" ht="27" customHeight="1">
      <c r="B27" s="17" t="s">
        <v>59</v>
      </c>
      <c r="C27" s="17">
        <v>72843</v>
      </c>
      <c r="D27" s="24" t="s">
        <v>29</v>
      </c>
      <c r="E27" s="18" t="s">
        <v>73</v>
      </c>
      <c r="F27" s="41">
        <v>1075.68</v>
      </c>
      <c r="G27" s="104"/>
      <c r="H27" s="25">
        <f t="shared" si="0"/>
        <v>0</v>
      </c>
      <c r="I27" s="22">
        <f t="shared" si="1"/>
        <v>0</v>
      </c>
    </row>
    <row r="28" spans="2:11" ht="9" customHeight="1" thickBot="1">
      <c r="G28" s="19"/>
      <c r="H28" s="19"/>
    </row>
    <row r="29" spans="2:11" ht="17.25" customHeight="1" thickBot="1">
      <c r="B29" s="33" t="s">
        <v>2</v>
      </c>
      <c r="C29" s="34"/>
      <c r="D29" s="35" t="s">
        <v>60</v>
      </c>
      <c r="E29" s="36"/>
      <c r="F29" s="36"/>
      <c r="G29" s="36"/>
      <c r="H29" s="36"/>
      <c r="I29" s="37">
        <f>ROUND(SUM(I30:I40),2)</f>
        <v>0</v>
      </c>
    </row>
    <row r="30" spans="2:11" ht="24.95" customHeight="1">
      <c r="B30" s="17" t="s">
        <v>62</v>
      </c>
      <c r="C30" s="17" t="s">
        <v>74</v>
      </c>
      <c r="D30" s="12" t="s">
        <v>77</v>
      </c>
      <c r="E30" s="18" t="s">
        <v>37</v>
      </c>
      <c r="F30" s="41">
        <v>243.96</v>
      </c>
      <c r="G30" s="104"/>
      <c r="H30" s="25">
        <f t="shared" ref="H30:H40" si="2">ROUND((G30*$I$9)+G30,2)</f>
        <v>0</v>
      </c>
      <c r="I30" s="22">
        <f>ROUND(F30*H30,2)</f>
        <v>0</v>
      </c>
    </row>
    <row r="31" spans="2:11" ht="24.95" customHeight="1">
      <c r="B31" s="17" t="s">
        <v>63</v>
      </c>
      <c r="C31" s="17" t="s">
        <v>76</v>
      </c>
      <c r="D31" s="12" t="s">
        <v>78</v>
      </c>
      <c r="E31" s="18" t="s">
        <v>37</v>
      </c>
      <c r="F31" s="41">
        <v>38</v>
      </c>
      <c r="G31" s="104"/>
      <c r="H31" s="25">
        <f t="shared" si="2"/>
        <v>0</v>
      </c>
      <c r="I31" s="22">
        <f t="shared" ref="I31:I40" si="3">ROUND(F31*H31,2)</f>
        <v>0</v>
      </c>
    </row>
    <row r="32" spans="2:11" ht="44.1" customHeight="1">
      <c r="B32" s="17" t="s">
        <v>64</v>
      </c>
      <c r="C32" s="15">
        <v>89531</v>
      </c>
      <c r="D32" s="39" t="s">
        <v>80</v>
      </c>
      <c r="E32" s="18" t="s">
        <v>36</v>
      </c>
      <c r="F32" s="42">
        <v>2</v>
      </c>
      <c r="G32" s="104"/>
      <c r="H32" s="25">
        <f t="shared" si="2"/>
        <v>0</v>
      </c>
      <c r="I32" s="22">
        <f t="shared" si="3"/>
        <v>0</v>
      </c>
      <c r="K32" s="7"/>
    </row>
    <row r="33" spans="2:11" ht="44.1" customHeight="1">
      <c r="B33" s="17" t="s">
        <v>65</v>
      </c>
      <c r="C33" s="8">
        <v>89669</v>
      </c>
      <c r="D33" s="39" t="s">
        <v>79</v>
      </c>
      <c r="E33" s="18" t="s">
        <v>36</v>
      </c>
      <c r="F33" s="42">
        <v>12</v>
      </c>
      <c r="G33" s="104"/>
      <c r="H33" s="25">
        <f t="shared" si="2"/>
        <v>0</v>
      </c>
      <c r="I33" s="22">
        <f t="shared" si="3"/>
        <v>0</v>
      </c>
      <c r="K33" s="7"/>
    </row>
    <row r="34" spans="2:11" ht="44.1" customHeight="1">
      <c r="B34" s="17" t="s">
        <v>66</v>
      </c>
      <c r="C34" s="8">
        <v>89559</v>
      </c>
      <c r="D34" s="39" t="s">
        <v>81</v>
      </c>
      <c r="E34" s="18" t="s">
        <v>36</v>
      </c>
      <c r="F34" s="42">
        <v>1</v>
      </c>
      <c r="G34" s="104"/>
      <c r="H34" s="25">
        <f t="shared" si="2"/>
        <v>0</v>
      </c>
      <c r="I34" s="22">
        <f t="shared" si="3"/>
        <v>0</v>
      </c>
      <c r="K34" s="7"/>
    </row>
    <row r="35" spans="2:11" ht="24.95" customHeight="1">
      <c r="B35" s="17" t="s">
        <v>67</v>
      </c>
      <c r="C35" s="17">
        <v>93358</v>
      </c>
      <c r="D35" s="12" t="s">
        <v>82</v>
      </c>
      <c r="E35" s="18" t="s">
        <v>5</v>
      </c>
      <c r="F35" s="41">
        <v>19.23</v>
      </c>
      <c r="G35" s="104"/>
      <c r="H35" s="25">
        <f t="shared" si="2"/>
        <v>0</v>
      </c>
      <c r="I35" s="22">
        <f t="shared" si="3"/>
        <v>0</v>
      </c>
    </row>
    <row r="36" spans="2:11" ht="24.95" customHeight="1">
      <c r="B36" s="17" t="s">
        <v>68</v>
      </c>
      <c r="C36" s="17">
        <v>83668</v>
      </c>
      <c r="D36" s="12" t="s">
        <v>17</v>
      </c>
      <c r="E36" s="18" t="s">
        <v>5</v>
      </c>
      <c r="F36" s="41">
        <v>16.23</v>
      </c>
      <c r="G36" s="104"/>
      <c r="H36" s="25">
        <f t="shared" si="2"/>
        <v>0</v>
      </c>
      <c r="I36" s="22">
        <f t="shared" si="3"/>
        <v>0</v>
      </c>
    </row>
    <row r="37" spans="2:11" ht="54.95" customHeight="1">
      <c r="B37" s="17" t="s">
        <v>69</v>
      </c>
      <c r="C37" s="15">
        <v>95568</v>
      </c>
      <c r="D37" s="39" t="s">
        <v>83</v>
      </c>
      <c r="E37" s="18" t="s">
        <v>37</v>
      </c>
      <c r="F37" s="42">
        <v>15</v>
      </c>
      <c r="G37" s="104"/>
      <c r="H37" s="25">
        <f t="shared" si="2"/>
        <v>0</v>
      </c>
      <c r="I37" s="22">
        <f t="shared" si="3"/>
        <v>0</v>
      </c>
      <c r="K37" s="7"/>
    </row>
    <row r="38" spans="2:11" ht="30" customHeight="1">
      <c r="B38" s="17" t="s">
        <v>70</v>
      </c>
      <c r="C38" s="15" t="s">
        <v>20</v>
      </c>
      <c r="D38" s="39" t="s">
        <v>21</v>
      </c>
      <c r="E38" s="18" t="s">
        <v>6</v>
      </c>
      <c r="F38" s="42">
        <v>427.66</v>
      </c>
      <c r="G38" s="104"/>
      <c r="H38" s="25">
        <f t="shared" si="2"/>
        <v>0</v>
      </c>
      <c r="I38" s="22">
        <f t="shared" si="3"/>
        <v>0</v>
      </c>
      <c r="K38" s="7"/>
    </row>
    <row r="39" spans="2:11" ht="30" customHeight="1">
      <c r="B39" s="17" t="s">
        <v>71</v>
      </c>
      <c r="C39" s="8">
        <v>72843</v>
      </c>
      <c r="D39" s="39" t="s">
        <v>29</v>
      </c>
      <c r="E39" s="18" t="s">
        <v>73</v>
      </c>
      <c r="F39" s="42">
        <v>795.79</v>
      </c>
      <c r="G39" s="104"/>
      <c r="H39" s="25">
        <f t="shared" si="2"/>
        <v>0</v>
      </c>
      <c r="I39" s="22">
        <f t="shared" si="3"/>
        <v>0</v>
      </c>
      <c r="K39" s="7"/>
    </row>
    <row r="40" spans="2:11" ht="30" customHeight="1">
      <c r="B40" s="17" t="s">
        <v>72</v>
      </c>
      <c r="C40" s="15" t="s">
        <v>27</v>
      </c>
      <c r="D40" s="39" t="s">
        <v>84</v>
      </c>
      <c r="E40" s="18" t="s">
        <v>36</v>
      </c>
      <c r="F40" s="42">
        <v>1</v>
      </c>
      <c r="G40" s="104"/>
      <c r="H40" s="25">
        <f t="shared" si="2"/>
        <v>0</v>
      </c>
      <c r="I40" s="22">
        <f t="shared" si="3"/>
        <v>0</v>
      </c>
      <c r="K40" s="7"/>
    </row>
    <row r="41" spans="2:11" ht="9" customHeight="1" thickBot="1"/>
    <row r="42" spans="2:11" ht="17.25" customHeight="1" thickBot="1">
      <c r="B42" s="33" t="s">
        <v>3</v>
      </c>
      <c r="C42" s="34"/>
      <c r="D42" s="35" t="s">
        <v>85</v>
      </c>
      <c r="E42" s="36"/>
      <c r="F42" s="36"/>
      <c r="G42" s="36"/>
      <c r="H42" s="36"/>
      <c r="I42" s="37">
        <f>ROUND(SUM(I43),2)</f>
        <v>0</v>
      </c>
    </row>
    <row r="43" spans="2:11" ht="24.95" customHeight="1">
      <c r="B43" s="17" t="s">
        <v>86</v>
      </c>
      <c r="C43" s="17" t="s">
        <v>87</v>
      </c>
      <c r="D43" s="12" t="s">
        <v>31</v>
      </c>
      <c r="E43" s="18" t="s">
        <v>6</v>
      </c>
      <c r="F43" s="41">
        <v>637.20000000000005</v>
      </c>
      <c r="G43" s="104"/>
      <c r="H43" s="25">
        <f>ROUND((G43*$I$9)+G43,2)</f>
        <v>0</v>
      </c>
      <c r="I43" s="22">
        <f t="shared" ref="I43" si="4">ROUND(F43*H43,2)</f>
        <v>0</v>
      </c>
    </row>
    <row r="44" spans="2:11" ht="9" customHeight="1" thickBot="1"/>
    <row r="45" spans="2:11" ht="17.25" customHeight="1" thickBot="1">
      <c r="B45" s="33" t="s">
        <v>4</v>
      </c>
      <c r="C45" s="34"/>
      <c r="D45" s="35" t="s">
        <v>88</v>
      </c>
      <c r="E45" s="36"/>
      <c r="F45" s="36"/>
      <c r="G45" s="36"/>
      <c r="H45" s="36"/>
      <c r="I45" s="37">
        <f>ROUND(SUM(I46:I53),2)</f>
        <v>0</v>
      </c>
    </row>
    <row r="46" spans="2:11" ht="44.1" customHeight="1">
      <c r="B46" s="23" t="s">
        <v>92</v>
      </c>
      <c r="C46" s="17">
        <v>92775</v>
      </c>
      <c r="D46" s="39" t="s">
        <v>100</v>
      </c>
      <c r="E46" s="16" t="s">
        <v>107</v>
      </c>
      <c r="F46" s="43">
        <v>114.27</v>
      </c>
      <c r="G46" s="104"/>
      <c r="H46" s="25">
        <f t="shared" ref="H46:H53" si="5">ROUND((G46*$I$9)+G46,2)</f>
        <v>0</v>
      </c>
      <c r="I46" s="22">
        <f t="shared" ref="I46" si="6">ROUND(F46*H46,2)</f>
        <v>0</v>
      </c>
    </row>
    <row r="47" spans="2:11" ht="44.1" customHeight="1">
      <c r="B47" s="23" t="s">
        <v>93</v>
      </c>
      <c r="C47" s="17">
        <v>92777</v>
      </c>
      <c r="D47" s="39" t="s">
        <v>101</v>
      </c>
      <c r="E47" s="16" t="s">
        <v>107</v>
      </c>
      <c r="F47" s="43">
        <v>337.67</v>
      </c>
      <c r="G47" s="104"/>
      <c r="H47" s="25">
        <f t="shared" si="5"/>
        <v>0</v>
      </c>
      <c r="I47" s="22">
        <f t="shared" ref="I47:I50" si="7">ROUND(F47*H47,2)</f>
        <v>0</v>
      </c>
    </row>
    <row r="48" spans="2:11" ht="30" customHeight="1">
      <c r="B48" s="17" t="s">
        <v>94</v>
      </c>
      <c r="C48" s="15" t="s">
        <v>18</v>
      </c>
      <c r="D48" s="39" t="s">
        <v>19</v>
      </c>
      <c r="E48" s="18" t="s">
        <v>37</v>
      </c>
      <c r="F48" s="42">
        <v>81</v>
      </c>
      <c r="G48" s="104"/>
      <c r="H48" s="25">
        <f t="shared" si="5"/>
        <v>0</v>
      </c>
      <c r="I48" s="22">
        <f t="shared" si="7"/>
        <v>0</v>
      </c>
      <c r="K48" s="7"/>
    </row>
    <row r="49" spans="2:11" ht="30" customHeight="1">
      <c r="B49" s="17" t="s">
        <v>95</v>
      </c>
      <c r="C49" s="15">
        <v>95576</v>
      </c>
      <c r="D49" s="39" t="s">
        <v>102</v>
      </c>
      <c r="E49" s="16" t="s">
        <v>107</v>
      </c>
      <c r="F49" s="42">
        <v>169.78</v>
      </c>
      <c r="G49" s="104"/>
      <c r="H49" s="25">
        <f t="shared" si="5"/>
        <v>0</v>
      </c>
      <c r="I49" s="22">
        <f t="shared" si="7"/>
        <v>0</v>
      </c>
      <c r="K49" s="7"/>
    </row>
    <row r="50" spans="2:11" ht="30" customHeight="1">
      <c r="B50" s="17" t="s">
        <v>96</v>
      </c>
      <c r="C50" s="15">
        <v>95583</v>
      </c>
      <c r="D50" s="39" t="s">
        <v>103</v>
      </c>
      <c r="E50" s="16" t="s">
        <v>107</v>
      </c>
      <c r="F50" s="42">
        <v>35.53</v>
      </c>
      <c r="G50" s="104"/>
      <c r="H50" s="25">
        <f t="shared" si="5"/>
        <v>0</v>
      </c>
      <c r="I50" s="22">
        <f t="shared" si="7"/>
        <v>0</v>
      </c>
      <c r="K50" s="7"/>
    </row>
    <row r="51" spans="2:11" ht="44.1" customHeight="1">
      <c r="B51" s="23" t="s">
        <v>97</v>
      </c>
      <c r="C51" s="17">
        <v>94993</v>
      </c>
      <c r="D51" s="39" t="s">
        <v>104</v>
      </c>
      <c r="E51" s="16" t="s">
        <v>6</v>
      </c>
      <c r="F51" s="43">
        <v>168.4</v>
      </c>
      <c r="G51" s="104"/>
      <c r="H51" s="25">
        <f t="shared" si="5"/>
        <v>0</v>
      </c>
      <c r="I51" s="22">
        <f t="shared" ref="I51:I53" si="8">ROUND(F51*H51,2)</f>
        <v>0</v>
      </c>
    </row>
    <row r="52" spans="2:11" ht="24.95" customHeight="1">
      <c r="B52" s="17" t="s">
        <v>98</v>
      </c>
      <c r="C52" s="17" t="s">
        <v>89</v>
      </c>
      <c r="D52" s="12" t="s">
        <v>105</v>
      </c>
      <c r="E52" s="18" t="s">
        <v>6</v>
      </c>
      <c r="F52" s="41">
        <v>107.4</v>
      </c>
      <c r="G52" s="104"/>
      <c r="H52" s="25">
        <f t="shared" si="5"/>
        <v>0</v>
      </c>
      <c r="I52" s="22">
        <f t="shared" si="8"/>
        <v>0</v>
      </c>
    </row>
    <row r="53" spans="2:11" ht="30" customHeight="1">
      <c r="B53" s="17" t="s">
        <v>99</v>
      </c>
      <c r="C53" s="15" t="s">
        <v>90</v>
      </c>
      <c r="D53" s="39" t="s">
        <v>106</v>
      </c>
      <c r="E53" s="18" t="s">
        <v>5</v>
      </c>
      <c r="F53" s="42">
        <v>8.06</v>
      </c>
      <c r="G53" s="104"/>
      <c r="H53" s="25">
        <f t="shared" si="5"/>
        <v>0</v>
      </c>
      <c r="I53" s="22">
        <f t="shared" si="8"/>
        <v>0</v>
      </c>
      <c r="K53" s="7"/>
    </row>
    <row r="54" spans="2:11" ht="9" customHeight="1" thickBot="1">
      <c r="B54" s="7"/>
      <c r="C54" s="7"/>
      <c r="D54" s="11"/>
      <c r="E54" s="9"/>
      <c r="F54" s="10"/>
      <c r="G54" s="9"/>
      <c r="H54" s="9"/>
      <c r="I54" s="14"/>
    </row>
    <row r="55" spans="2:11" ht="17.25" customHeight="1" thickBot="1">
      <c r="B55" s="33" t="s">
        <v>11</v>
      </c>
      <c r="C55" s="34"/>
      <c r="D55" s="35" t="s">
        <v>108</v>
      </c>
      <c r="E55" s="36"/>
      <c r="F55" s="36"/>
      <c r="G55" s="36"/>
      <c r="H55" s="36"/>
      <c r="I55" s="37">
        <f>ROUND(SUM(I56:I58),2)</f>
        <v>0</v>
      </c>
    </row>
    <row r="56" spans="2:11" ht="44.1" customHeight="1">
      <c r="B56" s="23" t="s">
        <v>109</v>
      </c>
      <c r="C56" s="17">
        <v>87735</v>
      </c>
      <c r="D56" s="39" t="s">
        <v>116</v>
      </c>
      <c r="E56" s="16" t="s">
        <v>6</v>
      </c>
      <c r="F56" s="43">
        <v>168.4</v>
      </c>
      <c r="G56" s="104"/>
      <c r="H56" s="25">
        <f>ROUND((G56*$I$9)+G56,2)</f>
        <v>0</v>
      </c>
      <c r="I56" s="22">
        <f t="shared" ref="I56:I58" si="9">ROUND(F56*H56,2)</f>
        <v>0</v>
      </c>
    </row>
    <row r="57" spans="2:11" ht="56.1" customHeight="1">
      <c r="B57" s="23" t="s">
        <v>110</v>
      </c>
      <c r="C57" s="17">
        <v>94273</v>
      </c>
      <c r="D57" s="39" t="s">
        <v>117</v>
      </c>
      <c r="E57" s="16" t="s">
        <v>37</v>
      </c>
      <c r="F57" s="43">
        <v>120</v>
      </c>
      <c r="G57" s="104"/>
      <c r="H57" s="25">
        <f>ROUND((G57*$I$9)+G57,2)</f>
        <v>0</v>
      </c>
      <c r="I57" s="22">
        <f t="shared" si="9"/>
        <v>0</v>
      </c>
    </row>
    <row r="58" spans="2:11" ht="24.95" customHeight="1">
      <c r="B58" s="17" t="s">
        <v>111</v>
      </c>
      <c r="C58" s="17" t="s">
        <v>91</v>
      </c>
      <c r="D58" s="12" t="s">
        <v>118</v>
      </c>
      <c r="E58" s="18" t="s">
        <v>6</v>
      </c>
      <c r="F58" s="41">
        <v>168.4</v>
      </c>
      <c r="G58" s="104"/>
      <c r="H58" s="25">
        <f>ROUND((G58*$I$9)+G58,2)</f>
        <v>0</v>
      </c>
      <c r="I58" s="22">
        <f t="shared" si="9"/>
        <v>0</v>
      </c>
    </row>
    <row r="59" spans="2:11" ht="9" customHeight="1" thickBot="1">
      <c r="B59" s="7"/>
      <c r="C59" s="7"/>
      <c r="D59" s="11"/>
      <c r="E59" s="9"/>
      <c r="F59" s="10"/>
      <c r="G59" s="9"/>
      <c r="H59" s="9"/>
      <c r="I59" s="14"/>
    </row>
    <row r="60" spans="2:11" ht="17.25" customHeight="1" thickBot="1">
      <c r="B60" s="33" t="s">
        <v>12</v>
      </c>
      <c r="C60" s="34"/>
      <c r="D60" s="35" t="s">
        <v>115</v>
      </c>
      <c r="E60" s="36"/>
      <c r="F60" s="36"/>
      <c r="G60" s="36"/>
      <c r="H60" s="36"/>
      <c r="I60" s="37">
        <f>ROUND(SUM(I61:I63),2)</f>
        <v>0</v>
      </c>
    </row>
    <row r="61" spans="2:11" ht="44.1" customHeight="1">
      <c r="B61" s="23" t="s">
        <v>112</v>
      </c>
      <c r="C61" s="17">
        <v>87878</v>
      </c>
      <c r="D61" s="39" t="s">
        <v>119</v>
      </c>
      <c r="E61" s="16" t="s">
        <v>6</v>
      </c>
      <c r="F61" s="43">
        <v>123.51</v>
      </c>
      <c r="G61" s="104"/>
      <c r="H61" s="25">
        <f>ROUND((G61*$I$9)+G61,2)</f>
        <v>0</v>
      </c>
      <c r="I61" s="22">
        <f t="shared" ref="I61:I63" si="10">ROUND(F61*H61,2)</f>
        <v>0</v>
      </c>
    </row>
    <row r="62" spans="2:11" ht="56.1" customHeight="1">
      <c r="B62" s="23" t="s">
        <v>113</v>
      </c>
      <c r="C62" s="17">
        <v>87529</v>
      </c>
      <c r="D62" s="39" t="s">
        <v>120</v>
      </c>
      <c r="E62" s="16" t="s">
        <v>6</v>
      </c>
      <c r="F62" s="43">
        <v>123.51</v>
      </c>
      <c r="G62" s="104"/>
      <c r="H62" s="25">
        <f>ROUND((G62*$I$9)+G62,2)</f>
        <v>0</v>
      </c>
      <c r="I62" s="22">
        <f t="shared" si="10"/>
        <v>0</v>
      </c>
    </row>
    <row r="63" spans="2:11" ht="30" customHeight="1">
      <c r="B63" s="17" t="s">
        <v>114</v>
      </c>
      <c r="C63" s="15" t="s">
        <v>22</v>
      </c>
      <c r="D63" s="39" t="s">
        <v>23</v>
      </c>
      <c r="E63" s="18" t="s">
        <v>6</v>
      </c>
      <c r="F63" s="42">
        <v>123.51</v>
      </c>
      <c r="G63" s="104"/>
      <c r="H63" s="25">
        <f>ROUND((G63*$I$9)+G63,2)</f>
        <v>0</v>
      </c>
      <c r="I63" s="22">
        <f t="shared" si="10"/>
        <v>0</v>
      </c>
      <c r="K63" s="7"/>
    </row>
    <row r="64" spans="2:11" ht="9" customHeight="1" thickBot="1">
      <c r="B64" s="7"/>
      <c r="C64" s="7"/>
      <c r="D64" s="11"/>
      <c r="E64" s="9"/>
      <c r="F64" s="10"/>
      <c r="G64" s="9"/>
      <c r="H64" s="9"/>
      <c r="I64" s="14"/>
    </row>
    <row r="65" spans="2:11" ht="17.25" customHeight="1" thickBot="1">
      <c r="B65" s="33" t="s">
        <v>33</v>
      </c>
      <c r="C65" s="34"/>
      <c r="D65" s="35" t="s">
        <v>121</v>
      </c>
      <c r="E65" s="36"/>
      <c r="F65" s="36"/>
      <c r="G65" s="36"/>
      <c r="H65" s="36"/>
      <c r="I65" s="37">
        <f>ROUND(SUM(I66:I67),2)</f>
        <v>0</v>
      </c>
    </row>
    <row r="66" spans="2:11" ht="30" customHeight="1">
      <c r="B66" s="17" t="s">
        <v>122</v>
      </c>
      <c r="C66" s="15">
        <v>88489</v>
      </c>
      <c r="D66" s="39" t="s">
        <v>124</v>
      </c>
      <c r="E66" s="18" t="s">
        <v>6</v>
      </c>
      <c r="F66" s="42">
        <v>69.81</v>
      </c>
      <c r="G66" s="104"/>
      <c r="H66" s="25">
        <f>ROUND((G66*$I$9)+G66,2)</f>
        <v>0</v>
      </c>
      <c r="I66" s="22">
        <f t="shared" ref="I66:I67" si="11">ROUND(F66*H66,2)</f>
        <v>0</v>
      </c>
      <c r="K66" s="7"/>
    </row>
    <row r="67" spans="2:11" ht="44.1" customHeight="1">
      <c r="B67" s="23" t="s">
        <v>123</v>
      </c>
      <c r="C67" s="17" t="s">
        <v>30</v>
      </c>
      <c r="D67" s="39" t="s">
        <v>125</v>
      </c>
      <c r="E67" s="16" t="s">
        <v>6</v>
      </c>
      <c r="F67" s="43">
        <v>170.85</v>
      </c>
      <c r="G67" s="104"/>
      <c r="H67" s="25">
        <f>ROUND((G67*$I$9)+G67,2)</f>
        <v>0</v>
      </c>
      <c r="I67" s="22">
        <f t="shared" si="11"/>
        <v>0</v>
      </c>
    </row>
    <row r="68" spans="2:11" ht="9" customHeight="1" thickBot="1"/>
    <row r="69" spans="2:11" ht="17.25" customHeight="1" thickBot="1">
      <c r="B69" s="33" t="s">
        <v>34</v>
      </c>
      <c r="C69" s="34"/>
      <c r="D69" s="35" t="s">
        <v>126</v>
      </c>
      <c r="E69" s="36"/>
      <c r="F69" s="36"/>
      <c r="G69" s="36"/>
      <c r="H69" s="36"/>
      <c r="I69" s="37">
        <f>ROUND(SUM(I70:I77),2)</f>
        <v>0</v>
      </c>
    </row>
    <row r="70" spans="2:11" ht="24.95" customHeight="1">
      <c r="B70" s="17" t="s">
        <v>129</v>
      </c>
      <c r="C70" s="17" t="s">
        <v>127</v>
      </c>
      <c r="D70" s="12" t="s">
        <v>137</v>
      </c>
      <c r="E70" s="18" t="s">
        <v>36</v>
      </c>
      <c r="F70" s="41">
        <v>1</v>
      </c>
      <c r="G70" s="104"/>
      <c r="H70" s="25">
        <f t="shared" ref="H70:H77" si="12">ROUND((G70*$I$9)+G70,2)</f>
        <v>0</v>
      </c>
      <c r="I70" s="22">
        <f t="shared" ref="I70:I77" si="13">ROUND(F70*H70,2)</f>
        <v>0</v>
      </c>
    </row>
    <row r="71" spans="2:11" ht="24.95" customHeight="1">
      <c r="B71" s="17" t="s">
        <v>130</v>
      </c>
      <c r="C71" s="17" t="s">
        <v>128</v>
      </c>
      <c r="D71" s="12" t="s">
        <v>138</v>
      </c>
      <c r="E71" s="18" t="s">
        <v>36</v>
      </c>
      <c r="F71" s="41">
        <v>8</v>
      </c>
      <c r="G71" s="104"/>
      <c r="H71" s="25">
        <f t="shared" si="12"/>
        <v>0</v>
      </c>
      <c r="I71" s="22">
        <f t="shared" si="13"/>
        <v>0</v>
      </c>
    </row>
    <row r="72" spans="2:11" ht="44.1" customHeight="1">
      <c r="B72" s="23" t="s">
        <v>131</v>
      </c>
      <c r="C72" s="17" t="s">
        <v>32</v>
      </c>
      <c r="D72" s="39" t="s">
        <v>139</v>
      </c>
      <c r="E72" s="16" t="s">
        <v>36</v>
      </c>
      <c r="F72" s="43">
        <v>1</v>
      </c>
      <c r="G72" s="104"/>
      <c r="H72" s="25">
        <f t="shared" si="12"/>
        <v>0</v>
      </c>
      <c r="I72" s="22">
        <f t="shared" si="13"/>
        <v>0</v>
      </c>
    </row>
    <row r="73" spans="2:11" ht="30" customHeight="1">
      <c r="B73" s="17" t="s">
        <v>132</v>
      </c>
      <c r="C73" s="15">
        <v>93665</v>
      </c>
      <c r="D73" s="39" t="s">
        <v>140</v>
      </c>
      <c r="E73" s="18" t="s">
        <v>36</v>
      </c>
      <c r="F73" s="42">
        <v>8</v>
      </c>
      <c r="G73" s="104"/>
      <c r="H73" s="25">
        <f t="shared" si="12"/>
        <v>0</v>
      </c>
      <c r="I73" s="22">
        <f t="shared" si="13"/>
        <v>0</v>
      </c>
      <c r="K73" s="7"/>
    </row>
    <row r="74" spans="2:11" ht="30" customHeight="1">
      <c r="B74" s="23" t="s">
        <v>133</v>
      </c>
      <c r="C74" s="15" t="s">
        <v>25</v>
      </c>
      <c r="D74" s="39" t="s">
        <v>26</v>
      </c>
      <c r="E74" s="16" t="s">
        <v>36</v>
      </c>
      <c r="F74" s="42">
        <v>16</v>
      </c>
      <c r="G74" s="104"/>
      <c r="H74" s="25">
        <f t="shared" si="12"/>
        <v>0</v>
      </c>
      <c r="I74" s="22">
        <f t="shared" si="13"/>
        <v>0</v>
      </c>
      <c r="K74" s="7"/>
    </row>
    <row r="75" spans="2:11" ht="44.1" customHeight="1">
      <c r="B75" s="23" t="s">
        <v>134</v>
      </c>
      <c r="C75" s="17">
        <v>83394</v>
      </c>
      <c r="D75" s="39" t="s">
        <v>24</v>
      </c>
      <c r="E75" s="16" t="s">
        <v>36</v>
      </c>
      <c r="F75" s="43">
        <v>8</v>
      </c>
      <c r="G75" s="104"/>
      <c r="H75" s="25">
        <f t="shared" si="12"/>
        <v>0</v>
      </c>
      <c r="I75" s="22">
        <f t="shared" si="13"/>
        <v>0</v>
      </c>
    </row>
    <row r="76" spans="2:11" ht="30" customHeight="1">
      <c r="B76" s="17" t="s">
        <v>135</v>
      </c>
      <c r="C76" s="15">
        <v>93008</v>
      </c>
      <c r="D76" s="39" t="s">
        <v>141</v>
      </c>
      <c r="E76" s="18" t="s">
        <v>37</v>
      </c>
      <c r="F76" s="42">
        <v>130.87</v>
      </c>
      <c r="G76" s="104"/>
      <c r="H76" s="25">
        <f t="shared" si="12"/>
        <v>0</v>
      </c>
      <c r="I76" s="22">
        <f t="shared" si="13"/>
        <v>0</v>
      </c>
      <c r="K76" s="7"/>
    </row>
    <row r="77" spans="2:11" ht="30" customHeight="1">
      <c r="B77" s="17" t="s">
        <v>136</v>
      </c>
      <c r="C77" s="15">
        <v>92980</v>
      </c>
      <c r="D77" s="39" t="s">
        <v>142</v>
      </c>
      <c r="E77" s="18" t="s">
        <v>37</v>
      </c>
      <c r="F77" s="42">
        <v>547.76</v>
      </c>
      <c r="G77" s="104"/>
      <c r="H77" s="25">
        <f t="shared" si="12"/>
        <v>0</v>
      </c>
      <c r="I77" s="22">
        <f t="shared" si="13"/>
        <v>0</v>
      </c>
      <c r="K77" s="7"/>
    </row>
    <row r="78" spans="2:11" ht="9" customHeight="1" thickBot="1">
      <c r="B78" s="7"/>
      <c r="C78" s="7"/>
      <c r="D78" s="11"/>
      <c r="E78" s="9"/>
      <c r="F78" s="10"/>
      <c r="G78" s="9"/>
      <c r="H78" s="9"/>
      <c r="I78" s="14"/>
    </row>
    <row r="79" spans="2:11" ht="17.25" customHeight="1" thickBot="1">
      <c r="B79" s="33" t="s">
        <v>35</v>
      </c>
      <c r="C79" s="34"/>
      <c r="D79" s="35" t="s">
        <v>145</v>
      </c>
      <c r="E79" s="36"/>
      <c r="F79" s="36"/>
      <c r="G79" s="36"/>
      <c r="H79" s="36"/>
      <c r="I79" s="37">
        <f>ROUND(SUM(I80:I81),2)</f>
        <v>0</v>
      </c>
    </row>
    <row r="80" spans="2:11" ht="24.95" customHeight="1">
      <c r="B80" s="17" t="s">
        <v>143</v>
      </c>
      <c r="C80" s="17" t="s">
        <v>146</v>
      </c>
      <c r="D80" s="24" t="s">
        <v>148</v>
      </c>
      <c r="E80" s="18" t="s">
        <v>6</v>
      </c>
      <c r="F80" s="41">
        <v>663.89</v>
      </c>
      <c r="G80" s="104"/>
      <c r="H80" s="25">
        <f>ROUND((G80*$I$9)+G80,2)</f>
        <v>0</v>
      </c>
      <c r="I80" s="22">
        <f t="shared" ref="I80:I81" si="14">ROUND(F80*H80,2)</f>
        <v>0</v>
      </c>
    </row>
    <row r="81" spans="2:9" ht="24.95" customHeight="1">
      <c r="B81" s="17" t="s">
        <v>144</v>
      </c>
      <c r="C81" s="17" t="s">
        <v>147</v>
      </c>
      <c r="D81" s="24" t="s">
        <v>149</v>
      </c>
      <c r="E81" s="18" t="s">
        <v>36</v>
      </c>
      <c r="F81" s="41">
        <v>1</v>
      </c>
      <c r="G81" s="104"/>
      <c r="H81" s="25">
        <f>ROUND((G81*$I$9)+G81,2)</f>
        <v>0</v>
      </c>
      <c r="I81" s="22">
        <f t="shared" si="14"/>
        <v>0</v>
      </c>
    </row>
  </sheetData>
  <sheetProtection password="C02A" sheet="1" objects="1" scenarios="1"/>
  <protectedRanges>
    <protectedRange sqref="B7:F9" name="Intervalo2"/>
    <protectedRange sqref="G17 G20:G27 G30:G40 G43 G46:G53 G56:G58 G61:G63 G66:G67 G70:G77 G80:G81" name="Intervalo1"/>
  </protectedRanges>
  <mergeCells count="13">
    <mergeCell ref="B11:I11"/>
    <mergeCell ref="G12:I12"/>
    <mergeCell ref="B2:I2"/>
    <mergeCell ref="B3:I3"/>
    <mergeCell ref="B4:I4"/>
    <mergeCell ref="B7:F7"/>
    <mergeCell ref="B8:F8"/>
    <mergeCell ref="B9:F9"/>
    <mergeCell ref="B5:C5"/>
    <mergeCell ref="D5:F5"/>
    <mergeCell ref="G5:I5"/>
    <mergeCell ref="G7:I7"/>
    <mergeCell ref="G8:I8"/>
  </mergeCells>
  <phoneticPr fontId="5" type="noConversion"/>
  <conditionalFormatting sqref="F13:H13">
    <cfRule type="cellIs" dxfId="0" priority="5" stopIfTrue="1" operator="equal">
      <formula>0</formula>
    </cfRule>
  </conditionalFormatting>
  <printOptions horizontalCentered="1"/>
  <pageMargins left="0.43307086614173229" right="0.19685039370078741" top="0.47244094488188981" bottom="0.70866141732283472" header="0.31496062992125984" footer="0.19685039370078741"/>
  <pageSetup paperSize="9" scale="65" fitToHeight="10" orientation="portrait" verticalDpi="599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view="pageBreakPreview" zoomScaleSheetLayoutView="100" workbookViewId="0">
      <selection activeCell="T27" sqref="T27"/>
    </sheetView>
  </sheetViews>
  <sheetFormatPr defaultRowHeight="12.75"/>
  <cols>
    <col min="1" max="1" width="1.140625" style="26" customWidth="1"/>
    <col min="2" max="2" width="7.28515625" style="26" customWidth="1"/>
    <col min="3" max="3" width="9.140625" style="26"/>
    <col min="4" max="4" width="28.42578125" style="26" customWidth="1"/>
    <col min="5" max="5" width="13.42578125" style="26" customWidth="1"/>
    <col min="6" max="6" width="7" style="26" customWidth="1"/>
    <col min="7" max="7" width="6.42578125" style="26" customWidth="1"/>
    <col min="8" max="8" width="10.85546875" style="26" customWidth="1"/>
    <col min="9" max="9" width="6.42578125" style="26" customWidth="1"/>
    <col min="10" max="10" width="11" style="26" customWidth="1"/>
    <col min="11" max="11" width="6.85546875" style="26" customWidth="1"/>
    <col min="12" max="12" width="12" style="26" customWidth="1"/>
    <col min="13" max="13" width="6.28515625" style="26" customWidth="1"/>
    <col min="14" max="14" width="12.140625" style="26" customWidth="1"/>
    <col min="15" max="15" width="6.28515625" style="26" customWidth="1"/>
    <col min="16" max="16" width="12.42578125" style="26" customWidth="1"/>
    <col min="17" max="17" width="6.28515625" style="26" customWidth="1"/>
    <col min="18" max="18" width="12.5703125" style="26" customWidth="1"/>
    <col min="19" max="19" width="0.85546875" style="26" customWidth="1"/>
    <col min="20" max="20" width="8" style="26" customWidth="1"/>
    <col min="21" max="16384" width="9.140625" style="26"/>
  </cols>
  <sheetData>
    <row r="1" spans="2:20" ht="10.15" customHeight="1" thickBot="1">
      <c r="B1" s="44"/>
      <c r="C1" s="45"/>
      <c r="D1" s="46"/>
      <c r="E1" s="45"/>
      <c r="F1" s="45"/>
      <c r="G1" s="45"/>
      <c r="H1" s="45"/>
      <c r="I1" s="47"/>
      <c r="J1" s="47"/>
      <c r="K1" s="45"/>
      <c r="L1" s="45"/>
      <c r="M1" s="47"/>
      <c r="N1" s="47"/>
      <c r="O1" s="45"/>
      <c r="P1" s="45"/>
      <c r="Q1" s="47"/>
      <c r="R1" s="47"/>
      <c r="S1" s="47"/>
    </row>
    <row r="2" spans="2:20" ht="32.25" customHeight="1">
      <c r="B2" s="109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  <c r="S2" s="47"/>
    </row>
    <row r="3" spans="2:20" ht="28.5" customHeight="1">
      <c r="B3" s="112" t="s">
        <v>39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4"/>
      <c r="S3" s="48"/>
    </row>
    <row r="4" spans="2:20" ht="24.75" customHeight="1" thickBot="1">
      <c r="B4" s="115" t="s">
        <v>40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65"/>
      <c r="S4" s="49"/>
    </row>
    <row r="5" spans="2:20" ht="21" customHeight="1" thickBot="1">
      <c r="B5" s="130" t="s">
        <v>153</v>
      </c>
      <c r="C5" s="131"/>
      <c r="D5" s="132"/>
      <c r="E5" s="130" t="s">
        <v>152</v>
      </c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130" t="s">
        <v>151</v>
      </c>
      <c r="Q5" s="131"/>
      <c r="R5" s="132"/>
      <c r="S5" s="47"/>
    </row>
    <row r="6" spans="2:20" ht="12" customHeight="1" thickBot="1">
      <c r="B6" s="47"/>
      <c r="C6" s="47"/>
      <c r="D6" s="47"/>
      <c r="E6" s="47"/>
      <c r="F6" s="50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2:20" ht="26.45" customHeight="1" thickBot="1">
      <c r="B7" s="139" t="s">
        <v>160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47"/>
    </row>
    <row r="8" spans="2:20" ht="12" customHeight="1" thickBot="1">
      <c r="B8" s="47"/>
      <c r="C8" s="47"/>
      <c r="D8" s="47"/>
      <c r="E8" s="47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47"/>
    </row>
    <row r="9" spans="2:20" ht="13.5" thickBot="1">
      <c r="B9" s="52"/>
      <c r="C9" s="153" t="s">
        <v>172</v>
      </c>
      <c r="D9" s="154"/>
      <c r="E9" s="53"/>
      <c r="F9" s="54"/>
      <c r="G9" s="142" t="s">
        <v>161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4"/>
      <c r="S9" s="47"/>
    </row>
    <row r="10" spans="2:20">
      <c r="B10" s="55" t="s">
        <v>173</v>
      </c>
      <c r="C10" s="155"/>
      <c r="D10" s="156"/>
      <c r="E10" s="56" t="s">
        <v>175</v>
      </c>
      <c r="F10" s="56" t="s">
        <v>176</v>
      </c>
      <c r="G10" s="149" t="s">
        <v>162</v>
      </c>
      <c r="H10" s="150"/>
      <c r="I10" s="145" t="s">
        <v>163</v>
      </c>
      <c r="J10" s="151"/>
      <c r="K10" s="145" t="s">
        <v>164</v>
      </c>
      <c r="L10" s="151"/>
      <c r="M10" s="145" t="s">
        <v>165</v>
      </c>
      <c r="N10" s="151"/>
      <c r="O10" s="145" t="s">
        <v>166</v>
      </c>
      <c r="P10" s="151"/>
      <c r="Q10" s="145" t="s">
        <v>167</v>
      </c>
      <c r="R10" s="146"/>
      <c r="S10" s="47"/>
    </row>
    <row r="11" spans="2:20" ht="13.5" thickBot="1">
      <c r="B11" s="57"/>
      <c r="C11" s="157"/>
      <c r="D11" s="158"/>
      <c r="E11" s="58" t="s">
        <v>174</v>
      </c>
      <c r="F11" s="58" t="s">
        <v>168</v>
      </c>
      <c r="G11" s="59" t="s">
        <v>168</v>
      </c>
      <c r="H11" s="59" t="s">
        <v>169</v>
      </c>
      <c r="I11" s="59" t="s">
        <v>168</v>
      </c>
      <c r="J11" s="59" t="s">
        <v>169</v>
      </c>
      <c r="K11" s="59" t="s">
        <v>168</v>
      </c>
      <c r="L11" s="59" t="s">
        <v>169</v>
      </c>
      <c r="M11" s="59" t="s">
        <v>168</v>
      </c>
      <c r="N11" s="59" t="s">
        <v>169</v>
      </c>
      <c r="O11" s="59" t="s">
        <v>168</v>
      </c>
      <c r="P11" s="59" t="s">
        <v>169</v>
      </c>
      <c r="Q11" s="59" t="s">
        <v>168</v>
      </c>
      <c r="R11" s="102" t="s">
        <v>169</v>
      </c>
      <c r="S11" s="47"/>
    </row>
    <row r="12" spans="2:20" ht="24.75" customHeight="1">
      <c r="B12" s="60">
        <v>1</v>
      </c>
      <c r="C12" s="147" t="str">
        <f>'PLANILHA ORÇENTÁRIA'!D15</f>
        <v>CONSTRUÇÃO DE CAMPO DE FUTEBOL SOCIETY GRAMA SINTÉTICA</v>
      </c>
      <c r="D12" s="148"/>
      <c r="E12" s="61"/>
      <c r="F12" s="62"/>
      <c r="G12" s="65"/>
      <c r="H12" s="66"/>
      <c r="I12" s="65"/>
      <c r="J12" s="66"/>
      <c r="K12" s="65"/>
      <c r="L12" s="66"/>
      <c r="M12" s="65"/>
      <c r="N12" s="66"/>
      <c r="O12" s="65"/>
      <c r="P12" s="66"/>
      <c r="Q12" s="65"/>
      <c r="R12" s="67"/>
      <c r="S12" s="47"/>
      <c r="T12" s="68"/>
    </row>
    <row r="13" spans="2:20" ht="15" customHeight="1">
      <c r="B13" s="69" t="s">
        <v>0</v>
      </c>
      <c r="C13" s="163" t="str">
        <f>'PLANILHA ORÇENTÁRIA'!D16</f>
        <v>SERVIÇOS PRELIMINARES</v>
      </c>
      <c r="D13" s="164"/>
      <c r="E13" s="61">
        <f>'PLANILHA ORÇENTÁRIA'!I16</f>
        <v>0</v>
      </c>
      <c r="F13" s="62" t="e">
        <f>E13/E24*100</f>
        <v>#DIV/0!</v>
      </c>
      <c r="G13" s="63">
        <v>100</v>
      </c>
      <c r="H13" s="64">
        <f>G13*E13/100</f>
        <v>0</v>
      </c>
      <c r="I13" s="65">
        <v>0</v>
      </c>
      <c r="J13" s="66">
        <f t="shared" ref="J13:J22" si="0">I13*E13/100</f>
        <v>0</v>
      </c>
      <c r="K13" s="65">
        <v>0</v>
      </c>
      <c r="L13" s="66">
        <f t="shared" ref="L13:L22" si="1">K13*E13/100</f>
        <v>0</v>
      </c>
      <c r="M13" s="65">
        <v>0</v>
      </c>
      <c r="N13" s="66">
        <f t="shared" ref="N13:N22" si="2">M13*E13/100</f>
        <v>0</v>
      </c>
      <c r="O13" s="65">
        <v>0</v>
      </c>
      <c r="P13" s="66">
        <f t="shared" ref="P13:P22" si="3">O13*E13/100</f>
        <v>0</v>
      </c>
      <c r="Q13" s="65">
        <v>0</v>
      </c>
      <c r="R13" s="70">
        <f t="shared" ref="R13:R22" si="4">Q13*E13/100</f>
        <v>0</v>
      </c>
      <c r="S13" s="47"/>
      <c r="T13" s="68"/>
    </row>
    <row r="14" spans="2:20" ht="15" customHeight="1">
      <c r="B14" s="69" t="s">
        <v>1</v>
      </c>
      <c r="C14" s="163" t="str">
        <f>'PLANILHA ORÇENTÁRIA'!D19</f>
        <v>MOVIMENTO DE TERRA</v>
      </c>
      <c r="D14" s="164"/>
      <c r="E14" s="71">
        <f>'PLANILHA ORÇENTÁRIA'!I19</f>
        <v>0</v>
      </c>
      <c r="F14" s="62" t="e">
        <f>E14/E24*100</f>
        <v>#DIV/0!</v>
      </c>
      <c r="G14" s="63">
        <v>50</v>
      </c>
      <c r="H14" s="72">
        <f t="shared" ref="H14" si="5">G14*E14/100</f>
        <v>0</v>
      </c>
      <c r="I14" s="65">
        <v>0</v>
      </c>
      <c r="J14" s="75">
        <f t="shared" si="0"/>
        <v>0</v>
      </c>
      <c r="K14" s="63">
        <v>50</v>
      </c>
      <c r="L14" s="64">
        <f t="shared" si="1"/>
        <v>0</v>
      </c>
      <c r="M14" s="65">
        <v>0</v>
      </c>
      <c r="N14" s="66">
        <f t="shared" si="2"/>
        <v>0</v>
      </c>
      <c r="O14" s="65">
        <v>0</v>
      </c>
      <c r="P14" s="66">
        <f t="shared" si="3"/>
        <v>0</v>
      </c>
      <c r="Q14" s="65">
        <v>0</v>
      </c>
      <c r="R14" s="70">
        <f t="shared" si="4"/>
        <v>0</v>
      </c>
      <c r="S14" s="47"/>
      <c r="T14" s="68"/>
    </row>
    <row r="15" spans="2:20" ht="15" customHeight="1">
      <c r="B15" s="69" t="s">
        <v>2</v>
      </c>
      <c r="C15" s="163" t="str">
        <f>'PLANILHA ORÇENTÁRIA'!D29</f>
        <v>DRENAGEM PLUVIAL (ESPINHA DE PEIXE)</v>
      </c>
      <c r="D15" s="164"/>
      <c r="E15" s="71">
        <f>'PLANILHA ORÇENTÁRIA'!I29</f>
        <v>0</v>
      </c>
      <c r="F15" s="62" t="e">
        <f>E15/E24*100</f>
        <v>#DIV/0!</v>
      </c>
      <c r="G15" s="65"/>
      <c r="H15" s="75"/>
      <c r="I15" s="65">
        <v>0</v>
      </c>
      <c r="J15" s="75">
        <f t="shared" si="0"/>
        <v>0</v>
      </c>
      <c r="K15" s="63">
        <v>100</v>
      </c>
      <c r="L15" s="64">
        <f t="shared" si="1"/>
        <v>0</v>
      </c>
      <c r="M15" s="65">
        <v>0</v>
      </c>
      <c r="N15" s="66">
        <f t="shared" si="2"/>
        <v>0</v>
      </c>
      <c r="O15" s="65">
        <v>0</v>
      </c>
      <c r="P15" s="66">
        <f t="shared" si="3"/>
        <v>0</v>
      </c>
      <c r="Q15" s="65">
        <v>0</v>
      </c>
      <c r="R15" s="70">
        <f t="shared" si="4"/>
        <v>0</v>
      </c>
      <c r="S15" s="47"/>
      <c r="T15" s="68"/>
    </row>
    <row r="16" spans="2:20" ht="15" customHeight="1">
      <c r="B16" s="69" t="s">
        <v>3</v>
      </c>
      <c r="C16" s="163" t="str">
        <f>'PLANILHA ORÇENTÁRIA'!D42</f>
        <v>SERVIÇOS COMPLEMENTARES</v>
      </c>
      <c r="D16" s="164"/>
      <c r="E16" s="73">
        <f>'PLANILHA ORÇENTÁRIA'!I42</f>
        <v>0</v>
      </c>
      <c r="F16" s="62" t="e">
        <f>E16/E24*100</f>
        <v>#DIV/0!</v>
      </c>
      <c r="G16" s="65"/>
      <c r="H16" s="74"/>
      <c r="I16" s="65">
        <v>0</v>
      </c>
      <c r="J16" s="75">
        <f t="shared" si="0"/>
        <v>0</v>
      </c>
      <c r="K16" s="65">
        <v>0</v>
      </c>
      <c r="L16" s="66">
        <f t="shared" si="1"/>
        <v>0</v>
      </c>
      <c r="M16" s="63">
        <v>60</v>
      </c>
      <c r="N16" s="64">
        <f t="shared" si="2"/>
        <v>0</v>
      </c>
      <c r="O16" s="65">
        <v>40</v>
      </c>
      <c r="P16" s="66">
        <f t="shared" si="3"/>
        <v>0</v>
      </c>
      <c r="Q16" s="65">
        <v>0</v>
      </c>
      <c r="R16" s="70">
        <f t="shared" si="4"/>
        <v>0</v>
      </c>
      <c r="S16" s="47"/>
      <c r="T16" s="68"/>
    </row>
    <row r="17" spans="1:20" ht="15" customHeight="1">
      <c r="B17" s="69" t="s">
        <v>4</v>
      </c>
      <c r="C17" s="163" t="str">
        <f>'PLANILHA ORÇENTÁRIA'!D45</f>
        <v>ESTRUTURAS DE CONCRETO ARMADO</v>
      </c>
      <c r="D17" s="164"/>
      <c r="E17" s="73">
        <f>'PLANILHA ORÇENTÁRIA'!I45</f>
        <v>0</v>
      </c>
      <c r="F17" s="62" t="e">
        <f>E17/E24*100</f>
        <v>#DIV/0!</v>
      </c>
      <c r="G17" s="63">
        <v>30</v>
      </c>
      <c r="H17" s="72">
        <f t="shared" ref="H17" si="6">G17*E17/100</f>
        <v>0</v>
      </c>
      <c r="I17" s="63">
        <v>50</v>
      </c>
      <c r="J17" s="72">
        <f t="shared" si="0"/>
        <v>0</v>
      </c>
      <c r="K17" s="63">
        <v>20</v>
      </c>
      <c r="L17" s="64">
        <f t="shared" si="1"/>
        <v>0</v>
      </c>
      <c r="M17" s="65">
        <v>0</v>
      </c>
      <c r="N17" s="66">
        <f t="shared" si="2"/>
        <v>0</v>
      </c>
      <c r="O17" s="65">
        <v>0</v>
      </c>
      <c r="P17" s="66">
        <f t="shared" si="3"/>
        <v>0</v>
      </c>
      <c r="Q17" s="65">
        <v>0</v>
      </c>
      <c r="R17" s="70">
        <f t="shared" si="4"/>
        <v>0</v>
      </c>
      <c r="S17" s="47"/>
      <c r="T17" s="68"/>
    </row>
    <row r="18" spans="1:20" ht="15" customHeight="1">
      <c r="B18" s="69" t="s">
        <v>11</v>
      </c>
      <c r="C18" s="163" t="str">
        <f>'PLANILHA ORÇENTÁRIA'!D55</f>
        <v>PAVIMENTAÇÃO</v>
      </c>
      <c r="D18" s="164"/>
      <c r="E18" s="73">
        <f>'PLANILHA ORÇENTÁRIA'!I55</f>
        <v>0</v>
      </c>
      <c r="F18" s="62" t="e">
        <f>E18/E24*100</f>
        <v>#DIV/0!</v>
      </c>
      <c r="G18" s="65"/>
      <c r="H18" s="66"/>
      <c r="I18" s="65">
        <v>0</v>
      </c>
      <c r="J18" s="66">
        <f t="shared" si="0"/>
        <v>0</v>
      </c>
      <c r="K18" s="65">
        <v>0</v>
      </c>
      <c r="L18" s="66">
        <f t="shared" si="1"/>
        <v>0</v>
      </c>
      <c r="M18" s="63">
        <v>100</v>
      </c>
      <c r="N18" s="64">
        <f t="shared" si="2"/>
        <v>0</v>
      </c>
      <c r="O18" s="65">
        <v>0</v>
      </c>
      <c r="P18" s="66">
        <f t="shared" si="3"/>
        <v>0</v>
      </c>
      <c r="Q18" s="65">
        <v>0</v>
      </c>
      <c r="R18" s="70">
        <f t="shared" si="4"/>
        <v>0</v>
      </c>
      <c r="S18" s="47"/>
      <c r="T18" s="68"/>
    </row>
    <row r="19" spans="1:20" ht="15" customHeight="1">
      <c r="B19" s="69" t="s">
        <v>12</v>
      </c>
      <c r="C19" s="163" t="str">
        <f>'PLANILHA ORÇENTÁRIA'!D60</f>
        <v>REVESTIMENTO</v>
      </c>
      <c r="D19" s="164"/>
      <c r="E19" s="73">
        <f>'PLANILHA ORÇENTÁRIA'!I60</f>
        <v>0</v>
      </c>
      <c r="F19" s="62" t="e">
        <f>E19/E24*100</f>
        <v>#DIV/0!</v>
      </c>
      <c r="G19" s="65"/>
      <c r="H19" s="66"/>
      <c r="I19" s="63">
        <v>10</v>
      </c>
      <c r="J19" s="64">
        <f t="shared" si="0"/>
        <v>0</v>
      </c>
      <c r="K19" s="63">
        <v>90</v>
      </c>
      <c r="L19" s="64">
        <f t="shared" si="1"/>
        <v>0</v>
      </c>
      <c r="M19" s="65">
        <v>0</v>
      </c>
      <c r="N19" s="66">
        <f t="shared" si="2"/>
        <v>0</v>
      </c>
      <c r="O19" s="65">
        <v>0</v>
      </c>
      <c r="P19" s="66">
        <f t="shared" si="3"/>
        <v>0</v>
      </c>
      <c r="Q19" s="65">
        <v>0</v>
      </c>
      <c r="R19" s="70">
        <f t="shared" si="4"/>
        <v>0</v>
      </c>
      <c r="S19" s="47"/>
      <c r="T19" s="68"/>
    </row>
    <row r="20" spans="1:20" ht="15" customHeight="1">
      <c r="B20" s="69" t="s">
        <v>33</v>
      </c>
      <c r="C20" s="163" t="str">
        <f>'PLANILHA ORÇENTÁRIA'!D65</f>
        <v>PINTURA</v>
      </c>
      <c r="D20" s="164"/>
      <c r="E20" s="71">
        <f>'PLANILHA ORÇENTÁRIA'!I65</f>
        <v>0</v>
      </c>
      <c r="F20" s="62" t="e">
        <f>E20/E24*100</f>
        <v>#DIV/0!</v>
      </c>
      <c r="G20" s="65"/>
      <c r="H20" s="75"/>
      <c r="I20" s="65">
        <v>0</v>
      </c>
      <c r="J20" s="75">
        <f t="shared" si="0"/>
        <v>0</v>
      </c>
      <c r="K20" s="65">
        <v>0</v>
      </c>
      <c r="L20" s="66">
        <f t="shared" si="1"/>
        <v>0</v>
      </c>
      <c r="M20" s="65">
        <v>0</v>
      </c>
      <c r="N20" s="66">
        <f t="shared" si="2"/>
        <v>0</v>
      </c>
      <c r="O20" s="65">
        <v>100</v>
      </c>
      <c r="P20" s="66">
        <f t="shared" si="3"/>
        <v>0</v>
      </c>
      <c r="Q20" s="65">
        <v>0</v>
      </c>
      <c r="R20" s="70">
        <f t="shared" si="4"/>
        <v>0</v>
      </c>
      <c r="S20" s="47"/>
      <c r="T20" s="68"/>
    </row>
    <row r="21" spans="1:20" ht="15" customHeight="1">
      <c r="B21" s="69" t="s">
        <v>34</v>
      </c>
      <c r="C21" s="163" t="str">
        <f>'PLANILHA ORÇENTÁRIA'!D69</f>
        <v>INSTALAÇÕES ELÉTRICAS</v>
      </c>
      <c r="D21" s="164"/>
      <c r="E21" s="71">
        <f>'PLANILHA ORÇENTÁRIA'!I69</f>
        <v>0</v>
      </c>
      <c r="F21" s="62" t="e">
        <f>E21/E24*100</f>
        <v>#DIV/0!</v>
      </c>
      <c r="G21" s="65"/>
      <c r="H21" s="75"/>
      <c r="I21" s="65">
        <v>0</v>
      </c>
      <c r="J21" s="75">
        <f t="shared" si="0"/>
        <v>0</v>
      </c>
      <c r="K21" s="65">
        <v>0</v>
      </c>
      <c r="L21" s="66">
        <f t="shared" si="1"/>
        <v>0</v>
      </c>
      <c r="M21" s="63">
        <v>10</v>
      </c>
      <c r="N21" s="64">
        <f t="shared" si="2"/>
        <v>0</v>
      </c>
      <c r="O21" s="65">
        <v>90</v>
      </c>
      <c r="P21" s="66">
        <f t="shared" si="3"/>
        <v>0</v>
      </c>
      <c r="Q21" s="65">
        <v>0</v>
      </c>
      <c r="R21" s="70">
        <f t="shared" si="4"/>
        <v>0</v>
      </c>
      <c r="S21" s="47"/>
      <c r="T21" s="68"/>
    </row>
    <row r="22" spans="1:20" ht="15" customHeight="1" thickBot="1">
      <c r="B22" s="69" t="s">
        <v>35</v>
      </c>
      <c r="C22" s="163" t="str">
        <f>'PLANILHA ORÇENTÁRIA'!D79</f>
        <v>GRAMADO SINTÉTICO</v>
      </c>
      <c r="D22" s="164"/>
      <c r="E22" s="73">
        <f>'PLANILHA ORÇENTÁRIA'!I79</f>
        <v>0</v>
      </c>
      <c r="F22" s="62" t="e">
        <f>E22/E24*100</f>
        <v>#DIV/0!</v>
      </c>
      <c r="G22" s="65"/>
      <c r="H22" s="74"/>
      <c r="I22" s="65">
        <v>0</v>
      </c>
      <c r="J22" s="75">
        <f t="shared" si="0"/>
        <v>0</v>
      </c>
      <c r="K22" s="65">
        <v>0</v>
      </c>
      <c r="L22" s="66">
        <f t="shared" si="1"/>
        <v>0</v>
      </c>
      <c r="M22" s="65">
        <v>0</v>
      </c>
      <c r="N22" s="66">
        <f t="shared" si="2"/>
        <v>0</v>
      </c>
      <c r="O22" s="65">
        <v>0</v>
      </c>
      <c r="P22" s="66">
        <f t="shared" si="3"/>
        <v>0</v>
      </c>
      <c r="Q22" s="65">
        <v>100</v>
      </c>
      <c r="R22" s="103">
        <f t="shared" si="4"/>
        <v>0</v>
      </c>
      <c r="S22" s="47"/>
      <c r="T22" s="68"/>
    </row>
    <row r="23" spans="1:20" ht="9" customHeight="1" thickBot="1">
      <c r="A23" s="76"/>
      <c r="B23" s="77"/>
      <c r="C23" s="78"/>
      <c r="D23" s="78"/>
      <c r="E23" s="79"/>
      <c r="F23" s="80"/>
      <c r="G23" s="81"/>
      <c r="H23" s="82"/>
      <c r="I23" s="83"/>
      <c r="J23" s="84"/>
      <c r="K23" s="81"/>
      <c r="L23" s="82"/>
      <c r="M23" s="83"/>
      <c r="N23" s="84"/>
      <c r="O23" s="81"/>
      <c r="P23" s="82"/>
      <c r="Q23" s="83"/>
      <c r="R23" s="84"/>
      <c r="S23" s="47"/>
    </row>
    <row r="24" spans="1:20" ht="16.5" customHeight="1" thickBot="1">
      <c r="B24" s="85"/>
      <c r="C24" s="86"/>
      <c r="D24" s="87" t="s">
        <v>170</v>
      </c>
      <c r="E24" s="88">
        <f>SUM(E13:E22)</f>
        <v>0</v>
      </c>
      <c r="F24" s="89" t="e">
        <f>SUM(F12:F22)</f>
        <v>#DIV/0!</v>
      </c>
      <c r="G24" s="90" t="e">
        <f>H24/E24*100</f>
        <v>#DIV/0!</v>
      </c>
      <c r="H24" s="91">
        <f>SUM(H12:H22)</f>
        <v>0</v>
      </c>
      <c r="I24" s="90" t="e">
        <f>J24/E24*100</f>
        <v>#DIV/0!</v>
      </c>
      <c r="J24" s="92">
        <f>SUM(J12:J22)</f>
        <v>0</v>
      </c>
      <c r="K24" s="90" t="e">
        <f>L24/E24*100</f>
        <v>#DIV/0!</v>
      </c>
      <c r="L24" s="91">
        <f>SUM(L12:L22)</f>
        <v>0</v>
      </c>
      <c r="M24" s="90" t="e">
        <f>N24/E24*100</f>
        <v>#DIV/0!</v>
      </c>
      <c r="N24" s="92">
        <f>SUM(N12:N22)</f>
        <v>0</v>
      </c>
      <c r="O24" s="90" t="e">
        <f>P24/E24*100</f>
        <v>#DIV/0!</v>
      </c>
      <c r="P24" s="91">
        <f>SUM(P12:P22)</f>
        <v>0</v>
      </c>
      <c r="Q24" s="90" t="e">
        <f>R24/E24*100</f>
        <v>#DIV/0!</v>
      </c>
      <c r="R24" s="93">
        <f>SUM(R12:R22)</f>
        <v>0</v>
      </c>
      <c r="S24" s="47"/>
    </row>
    <row r="25" spans="1:20" ht="16.5" customHeight="1" thickBot="1">
      <c r="B25" s="159" t="s">
        <v>171</v>
      </c>
      <c r="C25" s="160"/>
      <c r="D25" s="161"/>
      <c r="E25" s="94"/>
      <c r="F25" s="95"/>
      <c r="G25" s="90" t="e">
        <f>G24</f>
        <v>#DIV/0!</v>
      </c>
      <c r="H25" s="96">
        <f>H24</f>
        <v>0</v>
      </c>
      <c r="I25" s="97" t="e">
        <f>I24+G25</f>
        <v>#DIV/0!</v>
      </c>
      <c r="J25" s="96">
        <f>H25+J24</f>
        <v>0</v>
      </c>
      <c r="K25" s="97" t="e">
        <f>K24+I25</f>
        <v>#DIV/0!</v>
      </c>
      <c r="L25" s="96">
        <f>J25+L24</f>
        <v>0</v>
      </c>
      <c r="M25" s="97" t="e">
        <f>M24+K25</f>
        <v>#DIV/0!</v>
      </c>
      <c r="N25" s="96">
        <f>L25+N24</f>
        <v>0</v>
      </c>
      <c r="O25" s="97" t="e">
        <f>O24+M25</f>
        <v>#DIV/0!</v>
      </c>
      <c r="P25" s="96">
        <f>N25+P24</f>
        <v>0</v>
      </c>
      <c r="Q25" s="97" t="e">
        <f>Q24+O25</f>
        <v>#DIV/0!</v>
      </c>
      <c r="R25" s="98">
        <f>P25+R24</f>
        <v>0</v>
      </c>
      <c r="S25" s="47"/>
    </row>
    <row r="26" spans="1:20">
      <c r="B26" s="99"/>
      <c r="C26" s="100"/>
      <c r="D26" s="100"/>
      <c r="E26" s="47"/>
      <c r="F26" s="50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20" ht="20.25">
      <c r="B27" s="162"/>
      <c r="C27" s="162"/>
      <c r="D27" s="162"/>
      <c r="E27" s="162"/>
      <c r="F27" s="162"/>
      <c r="G27" s="162"/>
      <c r="H27" s="162"/>
      <c r="I27" s="162"/>
      <c r="J27" s="162"/>
      <c r="K27" s="101"/>
      <c r="L27" s="101"/>
      <c r="M27" s="101"/>
      <c r="N27" s="101"/>
      <c r="O27" s="101"/>
      <c r="P27" s="101"/>
      <c r="Q27" s="101"/>
      <c r="R27" s="101"/>
      <c r="S27" s="47"/>
    </row>
    <row r="28" spans="1:20" ht="20.25">
      <c r="B28" s="101"/>
      <c r="C28" s="101"/>
      <c r="D28" s="101"/>
      <c r="E28" s="101"/>
      <c r="F28" s="101"/>
      <c r="G28" s="101"/>
      <c r="H28" s="152"/>
      <c r="I28" s="152"/>
      <c r="J28" s="152"/>
      <c r="K28" s="101"/>
      <c r="L28" s="152"/>
      <c r="M28" s="152"/>
      <c r="N28" s="152"/>
      <c r="O28" s="101"/>
      <c r="P28" s="152"/>
      <c r="Q28" s="152"/>
      <c r="R28" s="152"/>
      <c r="S28" s="47"/>
    </row>
    <row r="29" spans="1:20" ht="2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47"/>
    </row>
    <row r="30" spans="1:20" ht="2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47"/>
    </row>
  </sheetData>
  <sheetProtection password="C02A" sheet="1" objects="1" scenarios="1"/>
  <mergeCells count="31">
    <mergeCell ref="P5:R5"/>
    <mergeCell ref="B2:R2"/>
    <mergeCell ref="B3:R3"/>
    <mergeCell ref="B4:R4"/>
    <mergeCell ref="B5:D5"/>
    <mergeCell ref="E5:O5"/>
    <mergeCell ref="P28:R28"/>
    <mergeCell ref="C9:D11"/>
    <mergeCell ref="B25:D25"/>
    <mergeCell ref="B27:J27"/>
    <mergeCell ref="H28:J28"/>
    <mergeCell ref="L28:N2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18:D18"/>
    <mergeCell ref="B7:R7"/>
    <mergeCell ref="G9:R9"/>
    <mergeCell ref="Q10:R10"/>
    <mergeCell ref="C12:D12"/>
    <mergeCell ref="G10:H10"/>
    <mergeCell ref="I10:J10"/>
    <mergeCell ref="K10:L10"/>
    <mergeCell ref="M10:N10"/>
    <mergeCell ref="O10:P10"/>
  </mergeCells>
  <printOptions horizontalCentered="1"/>
  <pageMargins left="0.27559055118110237" right="0.19685039370078741" top="0.9055118110236221" bottom="0.78740157480314965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ORÇENTÁRIA</vt:lpstr>
      <vt:lpstr>CRONOGRAMA</vt:lpstr>
      <vt:lpstr>CRONOGRAMA!Area_de_impressao</vt:lpstr>
      <vt:lpstr>'PLANILHA ORÇENTÁRIA'!Area_de_impressao</vt:lpstr>
      <vt:lpstr>'PLANILHA ORÇENTÁRIA'!Titulos_de_impressao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Herton Cavalcanti</dc:creator>
  <cp:lastModifiedBy>leticia</cp:lastModifiedBy>
  <cp:lastPrinted>2018-06-25T17:31:36Z</cp:lastPrinted>
  <dcterms:created xsi:type="dcterms:W3CDTF">2009-07-02T17:29:30Z</dcterms:created>
  <dcterms:modified xsi:type="dcterms:W3CDTF">2018-06-25T17:31:40Z</dcterms:modified>
</cp:coreProperties>
</file>