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140" windowHeight="7935" firstSheet="5" activeTab="5"/>
  </bookViews>
  <sheets>
    <sheet name="Agosto2016" sheetId="12" r:id="rId1"/>
    <sheet name="Novembro2016" sheetId="13" r:id="rId2"/>
    <sheet name="Dezembro2016" sheetId="14" r:id="rId3"/>
    <sheet name="Janeiro2017" sheetId="15" r:id="rId4"/>
    <sheet name="Fevereiro2017" sheetId="16" r:id="rId5"/>
    <sheet name="NOVA" sheetId="23" r:id="rId6"/>
  </sheets>
  <definedNames>
    <definedName name="_xlnm.Print_Area" localSheetId="5">NOVA!$A$1:$F$99</definedName>
  </definedNames>
  <calcPr calcId="124519"/>
</workbook>
</file>

<file path=xl/calcChain.xml><?xml version="1.0" encoding="utf-8"?>
<calcChain xmlns="http://schemas.openxmlformats.org/spreadsheetml/2006/main">
  <c r="F9" i="23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8"/>
  <c r="E99" l="1"/>
  <c r="J95" i="16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I96" s="1"/>
  <c r="H8"/>
  <c r="G96" s="1"/>
  <c r="H8" i="15"/>
  <c r="J8"/>
  <c r="H9"/>
  <c r="J9"/>
  <c r="H10"/>
  <c r="J10"/>
  <c r="H11"/>
  <c r="J11"/>
  <c r="H12"/>
  <c r="J12"/>
  <c r="H13"/>
  <c r="J13"/>
  <c r="H14"/>
  <c r="J14"/>
  <c r="H15"/>
  <c r="J15"/>
  <c r="H16"/>
  <c r="J16"/>
  <c r="H17"/>
  <c r="J17"/>
  <c r="H18"/>
  <c r="J18"/>
  <c r="H19"/>
  <c r="J19"/>
  <c r="H20"/>
  <c r="J20"/>
  <c r="H21"/>
  <c r="J21"/>
  <c r="H22"/>
  <c r="J22"/>
  <c r="H23"/>
  <c r="J23"/>
  <c r="H24"/>
  <c r="J24"/>
  <c r="H25"/>
  <c r="J25"/>
  <c r="H26"/>
  <c r="J26"/>
  <c r="H27"/>
  <c r="J27"/>
  <c r="H28"/>
  <c r="J28"/>
  <c r="H29"/>
  <c r="J29"/>
  <c r="H30"/>
  <c r="J30"/>
  <c r="H31"/>
  <c r="J31"/>
  <c r="H32"/>
  <c r="J32"/>
  <c r="H33"/>
  <c r="J33"/>
  <c r="H34"/>
  <c r="J34"/>
  <c r="H35"/>
  <c r="J35"/>
  <c r="H36"/>
  <c r="J36"/>
  <c r="H37"/>
  <c r="J37"/>
  <c r="H38"/>
  <c r="J38"/>
  <c r="H39"/>
  <c r="J39"/>
  <c r="H40"/>
  <c r="J40"/>
  <c r="H41"/>
  <c r="J41"/>
  <c r="H42"/>
  <c r="J42"/>
  <c r="H43"/>
  <c r="J43"/>
  <c r="H44"/>
  <c r="J44"/>
  <c r="H45"/>
  <c r="J45"/>
  <c r="H46"/>
  <c r="J46"/>
  <c r="H47"/>
  <c r="J47"/>
  <c r="H48"/>
  <c r="J48"/>
  <c r="H49"/>
  <c r="J49"/>
  <c r="H50"/>
  <c r="J50"/>
  <c r="H51"/>
  <c r="J51"/>
  <c r="H52"/>
  <c r="J52"/>
  <c r="H53"/>
  <c r="J53"/>
  <c r="H54"/>
  <c r="J54"/>
  <c r="H55"/>
  <c r="J55"/>
  <c r="H56"/>
  <c r="J56"/>
  <c r="H57"/>
  <c r="J57"/>
  <c r="H58"/>
  <c r="J58"/>
  <c r="H59"/>
  <c r="J59"/>
  <c r="H60"/>
  <c r="J60"/>
  <c r="H61"/>
  <c r="J61"/>
  <c r="H62"/>
  <c r="J62"/>
  <c r="H63"/>
  <c r="J63"/>
  <c r="H64"/>
  <c r="J64"/>
  <c r="H65"/>
  <c r="J65"/>
  <c r="H66"/>
  <c r="J66"/>
  <c r="H67"/>
  <c r="J67"/>
  <c r="H68"/>
  <c r="J68"/>
  <c r="H69"/>
  <c r="J69"/>
  <c r="H70"/>
  <c r="J70"/>
  <c r="H71"/>
  <c r="J71"/>
  <c r="H72"/>
  <c r="J72"/>
  <c r="H73"/>
  <c r="J73"/>
  <c r="H74"/>
  <c r="J74"/>
  <c r="H75"/>
  <c r="J75"/>
  <c r="H76"/>
  <c r="J76"/>
  <c r="H77"/>
  <c r="J77"/>
  <c r="H78"/>
  <c r="J78"/>
  <c r="H79"/>
  <c r="J79"/>
  <c r="H80"/>
  <c r="J80"/>
  <c r="H81"/>
  <c r="J81"/>
  <c r="H82"/>
  <c r="J82"/>
  <c r="H83"/>
  <c r="J83"/>
  <c r="H84"/>
  <c r="J84"/>
  <c r="H85"/>
  <c r="J85"/>
  <c r="H86"/>
  <c r="J86"/>
  <c r="H87"/>
  <c r="J87"/>
  <c r="H88"/>
  <c r="J88"/>
  <c r="H89"/>
  <c r="J89"/>
  <c r="H90"/>
  <c r="J90"/>
  <c r="H91"/>
  <c r="J91"/>
  <c r="H92"/>
  <c r="J92"/>
  <c r="H93"/>
  <c r="J93"/>
  <c r="H94"/>
  <c r="J94"/>
  <c r="H95"/>
  <c r="J95"/>
  <c r="G96"/>
  <c r="I96"/>
  <c r="F94" i="14" l="1"/>
  <c r="F93"/>
  <c r="F92"/>
  <c r="F91"/>
  <c r="F90"/>
  <c r="F86"/>
  <c r="F84"/>
  <c r="F79"/>
  <c r="F77"/>
  <c r="F72"/>
  <c r="F70"/>
  <c r="F65"/>
  <c r="F64"/>
  <c r="F62"/>
  <c r="F61"/>
  <c r="F60"/>
  <c r="F59"/>
  <c r="F56"/>
  <c r="F55"/>
  <c r="F51"/>
  <c r="F49"/>
  <c r="F47"/>
  <c r="F42"/>
  <c r="F40"/>
  <c r="F39"/>
  <c r="F33"/>
  <c r="F32"/>
  <c r="F31"/>
  <c r="F30"/>
  <c r="F29"/>
  <c r="F28"/>
  <c r="F27"/>
  <c r="F26"/>
  <c r="F19"/>
  <c r="F18"/>
  <c r="F95"/>
  <c r="F89"/>
  <c r="F88"/>
  <c r="F87"/>
  <c r="F85"/>
  <c r="F83"/>
  <c r="F82"/>
  <c r="F81"/>
  <c r="F80"/>
  <c r="F78"/>
  <c r="F76"/>
  <c r="F75"/>
  <c r="F73"/>
  <c r="F71"/>
  <c r="F69"/>
  <c r="F68"/>
  <c r="F67"/>
  <c r="F66"/>
  <c r="F63"/>
  <c r="F57"/>
  <c r="F58"/>
  <c r="F54"/>
  <c r="F53"/>
  <c r="F52"/>
  <c r="F50"/>
  <c r="F48"/>
  <c r="F46"/>
  <c r="F45"/>
  <c r="F43"/>
  <c r="F41"/>
  <c r="F38"/>
  <c r="F36"/>
  <c r="F35"/>
  <c r="F34"/>
  <c r="F25"/>
  <c r="F24"/>
  <c r="F23"/>
  <c r="F22"/>
  <c r="F21"/>
  <c r="F20"/>
  <c r="F17"/>
  <c r="F16"/>
  <c r="F15"/>
  <c r="F14"/>
  <c r="F13"/>
  <c r="F12"/>
  <c r="F11"/>
  <c r="F10"/>
  <c r="F9"/>
  <c r="F8"/>
  <c r="C10"/>
  <c r="C10" i="15" s="1"/>
  <c r="C10" i="16" s="1"/>
  <c r="C14" i="14"/>
  <c r="C14" i="15" s="1"/>
  <c r="C14" i="16" s="1"/>
  <c r="C19" i="14"/>
  <c r="C19" i="15" s="1"/>
  <c r="C19" i="16" s="1"/>
  <c r="C27" i="14"/>
  <c r="C27" i="15" s="1"/>
  <c r="C27" i="16" s="1"/>
  <c r="C31" i="14"/>
  <c r="C31" i="15" s="1"/>
  <c r="C31" i="16" s="1"/>
  <c r="C35" i="14"/>
  <c r="C35" i="15" s="1"/>
  <c r="C35" i="16" s="1"/>
  <c r="C43" i="14"/>
  <c r="C43" i="15" s="1"/>
  <c r="C43" i="16" s="1"/>
  <c r="C47" i="14"/>
  <c r="C47" i="15" s="1"/>
  <c r="C47" i="16" s="1"/>
  <c r="C51" i="14"/>
  <c r="C51" i="15" s="1"/>
  <c r="C51" i="16" s="1"/>
  <c r="C59" i="14"/>
  <c r="C59" i="15" s="1"/>
  <c r="C59" i="16" s="1"/>
  <c r="C63" i="14"/>
  <c r="C63" i="15" s="1"/>
  <c r="C63" i="16" s="1"/>
  <c r="C67" i="14"/>
  <c r="C67" i="15" s="1"/>
  <c r="C67" i="16" s="1"/>
  <c r="C75" i="14"/>
  <c r="C75" i="15" s="1"/>
  <c r="C75" i="16" s="1"/>
  <c r="C79" i="14"/>
  <c r="C79" i="15" s="1"/>
  <c r="C79" i="16" s="1"/>
  <c r="C83" i="14"/>
  <c r="C83" i="15" s="1"/>
  <c r="C83" i="16" s="1"/>
  <c r="C91" i="14"/>
  <c r="C91" i="15" s="1"/>
  <c r="C91" i="16" s="1"/>
  <c r="C8" i="14"/>
  <c r="C8" i="15" s="1"/>
  <c r="C8" i="16" s="1"/>
  <c r="C8" i="13"/>
  <c r="J95" i="14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4"/>
  <c r="H14"/>
  <c r="J13"/>
  <c r="H13"/>
  <c r="J12"/>
  <c r="H12"/>
  <c r="J11"/>
  <c r="H11"/>
  <c r="J10"/>
  <c r="H10"/>
  <c r="J9"/>
  <c r="H9"/>
  <c r="J8"/>
  <c r="H8"/>
  <c r="C11" i="13"/>
  <c r="C11" i="14" s="1"/>
  <c r="C11" i="15" s="1"/>
  <c r="C11" i="16" s="1"/>
  <c r="C15" i="13"/>
  <c r="C19"/>
  <c r="C23"/>
  <c r="C23" i="14" s="1"/>
  <c r="C23" i="15" s="1"/>
  <c r="C23" i="16" s="1"/>
  <c r="C27" i="13"/>
  <c r="C31"/>
  <c r="C35"/>
  <c r="C39"/>
  <c r="C39" i="14" s="1"/>
  <c r="C39" i="15" s="1"/>
  <c r="C39" i="16" s="1"/>
  <c r="C43" i="13"/>
  <c r="C47"/>
  <c r="C51"/>
  <c r="C55"/>
  <c r="C55" i="14" s="1"/>
  <c r="C55" i="15" s="1"/>
  <c r="C55" i="16" s="1"/>
  <c r="C59" i="13"/>
  <c r="C63"/>
  <c r="C67"/>
  <c r="C71"/>
  <c r="C71" i="14" s="1"/>
  <c r="C71" i="15" s="1"/>
  <c r="C71" i="16" s="1"/>
  <c r="C75" i="13"/>
  <c r="C79"/>
  <c r="C83"/>
  <c r="C87"/>
  <c r="C87" i="14" s="1"/>
  <c r="C87" i="15" s="1"/>
  <c r="C87" i="16" s="1"/>
  <c r="C91" i="13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C9" i="12"/>
  <c r="C9" i="13" s="1"/>
  <c r="C9" i="14" s="1"/>
  <c r="C9" i="15" s="1"/>
  <c r="C9" i="16" s="1"/>
  <c r="C10" i="12"/>
  <c r="C10" i="13" s="1"/>
  <c r="C11" i="12"/>
  <c r="C12"/>
  <c r="C12" i="13" s="1"/>
  <c r="C12" i="14" s="1"/>
  <c r="C12" i="15" s="1"/>
  <c r="C12" i="16" s="1"/>
  <c r="C13" i="12"/>
  <c r="C13" i="13" s="1"/>
  <c r="C13" i="14" s="1"/>
  <c r="C13" i="15" s="1"/>
  <c r="C13" i="16" s="1"/>
  <c r="C14" i="12"/>
  <c r="C14" i="13" s="1"/>
  <c r="C15" i="12"/>
  <c r="C16"/>
  <c r="C16" i="13" s="1"/>
  <c r="C16" i="14" s="1"/>
  <c r="C16" i="15" s="1"/>
  <c r="C16" i="16" s="1"/>
  <c r="C17" i="12"/>
  <c r="C17" i="13" s="1"/>
  <c r="C17" i="14" s="1"/>
  <c r="C17" i="15" s="1"/>
  <c r="C17" i="16" s="1"/>
  <c r="C18" i="12"/>
  <c r="C18" i="13" s="1"/>
  <c r="C18" i="14" s="1"/>
  <c r="C18" i="15" s="1"/>
  <c r="C18" i="16" s="1"/>
  <c r="C19" i="12"/>
  <c r="C20"/>
  <c r="C20" i="13" s="1"/>
  <c r="C20" i="14" s="1"/>
  <c r="C20" i="15" s="1"/>
  <c r="C20" i="16" s="1"/>
  <c r="C21" i="12"/>
  <c r="C21" i="13" s="1"/>
  <c r="C21" i="14" s="1"/>
  <c r="C21" i="15" s="1"/>
  <c r="C21" i="16" s="1"/>
  <c r="C22" i="12"/>
  <c r="C22" i="13" s="1"/>
  <c r="C22" i="14" s="1"/>
  <c r="C22" i="15" s="1"/>
  <c r="C22" i="16" s="1"/>
  <c r="C23" i="12"/>
  <c r="C24"/>
  <c r="C24" i="13" s="1"/>
  <c r="C24" i="14" s="1"/>
  <c r="C24" i="15" s="1"/>
  <c r="C24" i="16" s="1"/>
  <c r="C25" i="12"/>
  <c r="C25" i="13" s="1"/>
  <c r="C25" i="14" s="1"/>
  <c r="C25" i="15" s="1"/>
  <c r="C25" i="16" s="1"/>
  <c r="C26" i="12"/>
  <c r="C26" i="13" s="1"/>
  <c r="C26" i="14" s="1"/>
  <c r="C26" i="15" s="1"/>
  <c r="C26" i="16" s="1"/>
  <c r="C27" i="12"/>
  <c r="C28"/>
  <c r="C28" i="13" s="1"/>
  <c r="C28" i="14" s="1"/>
  <c r="C28" i="15" s="1"/>
  <c r="C28" i="16" s="1"/>
  <c r="C29" i="12"/>
  <c r="C29" i="13" s="1"/>
  <c r="C29" i="14" s="1"/>
  <c r="C29" i="15" s="1"/>
  <c r="C29" i="16" s="1"/>
  <c r="C30" i="12"/>
  <c r="C30" i="13" s="1"/>
  <c r="C30" i="14" s="1"/>
  <c r="C30" i="15" s="1"/>
  <c r="C30" i="16" s="1"/>
  <c r="C31" i="12"/>
  <c r="C32"/>
  <c r="C32" i="13" s="1"/>
  <c r="C32" i="14" s="1"/>
  <c r="C32" i="15" s="1"/>
  <c r="C32" i="16" s="1"/>
  <c r="C33" i="12"/>
  <c r="C33" i="13" s="1"/>
  <c r="C33" i="14" s="1"/>
  <c r="C33" i="15" s="1"/>
  <c r="C33" i="16" s="1"/>
  <c r="C34" i="12"/>
  <c r="C34" i="13" s="1"/>
  <c r="C34" i="14" s="1"/>
  <c r="C34" i="15" s="1"/>
  <c r="C34" i="16" s="1"/>
  <c r="C35" i="12"/>
  <c r="C36"/>
  <c r="C36" i="13" s="1"/>
  <c r="C36" i="14" s="1"/>
  <c r="C36" i="15" s="1"/>
  <c r="C36" i="16" s="1"/>
  <c r="C37" i="12"/>
  <c r="C37" i="13" s="1"/>
  <c r="C37" i="14" s="1"/>
  <c r="C37" i="15" s="1"/>
  <c r="C37" i="16" s="1"/>
  <c r="C38" i="12"/>
  <c r="C38" i="13" s="1"/>
  <c r="C38" i="14" s="1"/>
  <c r="C38" i="15" s="1"/>
  <c r="C38" i="16" s="1"/>
  <c r="C39" i="12"/>
  <c r="C40"/>
  <c r="C40" i="13" s="1"/>
  <c r="C40" i="14" s="1"/>
  <c r="C40" i="15" s="1"/>
  <c r="C40" i="16" s="1"/>
  <c r="C41" i="12"/>
  <c r="C41" i="13" s="1"/>
  <c r="C41" i="14" s="1"/>
  <c r="C41" i="15" s="1"/>
  <c r="C41" i="16" s="1"/>
  <c r="C42" i="12"/>
  <c r="C42" i="13" s="1"/>
  <c r="C42" i="14" s="1"/>
  <c r="C42" i="15" s="1"/>
  <c r="C42" i="16" s="1"/>
  <c r="C43" i="12"/>
  <c r="C44"/>
  <c r="C44" i="13" s="1"/>
  <c r="C44" i="14" s="1"/>
  <c r="C44" i="15" s="1"/>
  <c r="C44" i="16" s="1"/>
  <c r="C45" i="12"/>
  <c r="C45" i="13" s="1"/>
  <c r="C45" i="14" s="1"/>
  <c r="C45" i="15" s="1"/>
  <c r="C45" i="16" s="1"/>
  <c r="C46" i="12"/>
  <c r="C46" i="13" s="1"/>
  <c r="C46" i="14" s="1"/>
  <c r="C46" i="15" s="1"/>
  <c r="C46" i="16" s="1"/>
  <c r="C47" i="12"/>
  <c r="C48"/>
  <c r="C48" i="13" s="1"/>
  <c r="C48" i="14" s="1"/>
  <c r="C48" i="15" s="1"/>
  <c r="C48" i="16" s="1"/>
  <c r="C49" i="12"/>
  <c r="C49" i="13" s="1"/>
  <c r="C49" i="14" s="1"/>
  <c r="C49" i="15" s="1"/>
  <c r="C49" i="16" s="1"/>
  <c r="C50" i="12"/>
  <c r="C50" i="13" s="1"/>
  <c r="C50" i="14" s="1"/>
  <c r="C50" i="15" s="1"/>
  <c r="C50" i="16" s="1"/>
  <c r="C51" i="12"/>
  <c r="C52"/>
  <c r="C52" i="13" s="1"/>
  <c r="C52" i="14" s="1"/>
  <c r="C52" i="15" s="1"/>
  <c r="C52" i="16" s="1"/>
  <c r="C53" i="12"/>
  <c r="C53" i="13" s="1"/>
  <c r="C53" i="14" s="1"/>
  <c r="C53" i="15" s="1"/>
  <c r="C53" i="16" s="1"/>
  <c r="C54" i="12"/>
  <c r="C54" i="13" s="1"/>
  <c r="C54" i="14" s="1"/>
  <c r="C54" i="15" s="1"/>
  <c r="C54" i="16" s="1"/>
  <c r="C55" i="12"/>
  <c r="C56"/>
  <c r="C56" i="13" s="1"/>
  <c r="C56" i="14" s="1"/>
  <c r="C56" i="15" s="1"/>
  <c r="C56" i="16" s="1"/>
  <c r="C57" i="12"/>
  <c r="C57" i="13" s="1"/>
  <c r="C57" i="14" s="1"/>
  <c r="C57" i="15" s="1"/>
  <c r="C57" i="16" s="1"/>
  <c r="C58" i="12"/>
  <c r="C58" i="13" s="1"/>
  <c r="C58" i="14" s="1"/>
  <c r="C58" i="15" s="1"/>
  <c r="C58" i="16" s="1"/>
  <c r="C59" i="12"/>
  <c r="C60"/>
  <c r="C60" i="13" s="1"/>
  <c r="C60" i="14" s="1"/>
  <c r="C60" i="15" s="1"/>
  <c r="C60" i="16" s="1"/>
  <c r="C61" i="12"/>
  <c r="C61" i="13" s="1"/>
  <c r="C61" i="14" s="1"/>
  <c r="C61" i="15" s="1"/>
  <c r="C61" i="16" s="1"/>
  <c r="C62" i="12"/>
  <c r="C62" i="13" s="1"/>
  <c r="C62" i="14" s="1"/>
  <c r="C62" i="15" s="1"/>
  <c r="C62" i="16" s="1"/>
  <c r="C63" i="12"/>
  <c r="C64"/>
  <c r="C64" i="13" s="1"/>
  <c r="C64" i="14" s="1"/>
  <c r="C64" i="15" s="1"/>
  <c r="C64" i="16" s="1"/>
  <c r="C65" i="12"/>
  <c r="C65" i="13" s="1"/>
  <c r="C65" i="14" s="1"/>
  <c r="C65" i="15" s="1"/>
  <c r="C65" i="16" s="1"/>
  <c r="C66" i="12"/>
  <c r="C66" i="13" s="1"/>
  <c r="C66" i="14" s="1"/>
  <c r="C66" i="15" s="1"/>
  <c r="C66" i="16" s="1"/>
  <c r="C67" i="12"/>
  <c r="C68"/>
  <c r="C68" i="13" s="1"/>
  <c r="C68" i="14" s="1"/>
  <c r="C68" i="15" s="1"/>
  <c r="C68" i="16" s="1"/>
  <c r="C69" i="12"/>
  <c r="C69" i="13" s="1"/>
  <c r="C69" i="14" s="1"/>
  <c r="C69" i="15" s="1"/>
  <c r="C69" i="16" s="1"/>
  <c r="C70" i="12"/>
  <c r="C70" i="13" s="1"/>
  <c r="C70" i="14" s="1"/>
  <c r="C70" i="15" s="1"/>
  <c r="C70" i="16" s="1"/>
  <c r="C71" i="12"/>
  <c r="C72"/>
  <c r="C72" i="13" s="1"/>
  <c r="C72" i="14" s="1"/>
  <c r="C72" i="15" s="1"/>
  <c r="C72" i="16" s="1"/>
  <c r="C73" i="12"/>
  <c r="C73" i="13" s="1"/>
  <c r="C73" i="14" s="1"/>
  <c r="C73" i="15" s="1"/>
  <c r="C73" i="16" s="1"/>
  <c r="C74" i="12"/>
  <c r="C74" i="13" s="1"/>
  <c r="C74" i="14" s="1"/>
  <c r="C74" i="15" s="1"/>
  <c r="C74" i="16" s="1"/>
  <c r="C75" i="12"/>
  <c r="C76"/>
  <c r="C76" i="13" s="1"/>
  <c r="C76" i="14" s="1"/>
  <c r="C76" i="15" s="1"/>
  <c r="C76" i="16" s="1"/>
  <c r="C77" i="12"/>
  <c r="C77" i="13" s="1"/>
  <c r="C77" i="14" s="1"/>
  <c r="C77" i="15" s="1"/>
  <c r="C77" i="16" s="1"/>
  <c r="C78" i="12"/>
  <c r="C78" i="13" s="1"/>
  <c r="C78" i="14" s="1"/>
  <c r="C78" i="15" s="1"/>
  <c r="C78" i="16" s="1"/>
  <c r="C79" i="12"/>
  <c r="C80"/>
  <c r="C80" i="13" s="1"/>
  <c r="C80" i="14" s="1"/>
  <c r="C80" i="15" s="1"/>
  <c r="C80" i="16" s="1"/>
  <c r="C81" i="12"/>
  <c r="C81" i="13" s="1"/>
  <c r="C81" i="14" s="1"/>
  <c r="C81" i="15" s="1"/>
  <c r="C81" i="16" s="1"/>
  <c r="C82" i="12"/>
  <c r="C82" i="13" s="1"/>
  <c r="C82" i="14" s="1"/>
  <c r="C82" i="15" s="1"/>
  <c r="C82" i="16" s="1"/>
  <c r="C83" i="12"/>
  <c r="C84"/>
  <c r="C84" i="13" s="1"/>
  <c r="C84" i="14" s="1"/>
  <c r="C84" i="15" s="1"/>
  <c r="C84" i="16" s="1"/>
  <c r="C85" i="12"/>
  <c r="C85" i="13" s="1"/>
  <c r="C85" i="14" s="1"/>
  <c r="C85" i="15" s="1"/>
  <c r="C85" i="16" s="1"/>
  <c r="C86" i="12"/>
  <c r="C86" i="13" s="1"/>
  <c r="C86" i="14" s="1"/>
  <c r="C86" i="15" s="1"/>
  <c r="C86" i="16" s="1"/>
  <c r="C87" i="12"/>
  <c r="C88"/>
  <c r="C88" i="13" s="1"/>
  <c r="C88" i="14" s="1"/>
  <c r="C88" i="15" s="1"/>
  <c r="C88" i="16" s="1"/>
  <c r="C89" i="12"/>
  <c r="C89" i="13" s="1"/>
  <c r="C89" i="14" s="1"/>
  <c r="C89" i="15" s="1"/>
  <c r="C89" i="16" s="1"/>
  <c r="C90" i="12"/>
  <c r="C90" i="13" s="1"/>
  <c r="C90" i="14" s="1"/>
  <c r="C90" i="15" s="1"/>
  <c r="C90" i="16" s="1"/>
  <c r="C91" i="12"/>
  <c r="C92"/>
  <c r="C92" i="13" s="1"/>
  <c r="C92" i="14" s="1"/>
  <c r="C92" i="15" s="1"/>
  <c r="C92" i="16" s="1"/>
  <c r="C93" i="12"/>
  <c r="C93" i="13" s="1"/>
  <c r="C93" i="14" s="1"/>
  <c r="C93" i="15" s="1"/>
  <c r="C93" i="16" s="1"/>
  <c r="C94" i="12"/>
  <c r="C94" i="13" s="1"/>
  <c r="C94" i="14" s="1"/>
  <c r="C94" i="15" s="1"/>
  <c r="C94" i="16" s="1"/>
  <c r="C95" i="12"/>
  <c r="C95" i="13" s="1"/>
  <c r="C95" i="14" s="1"/>
  <c r="C95" i="15" s="1"/>
  <c r="C95" i="16" s="1"/>
  <c r="C8" i="12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C15" i="14" l="1"/>
  <c r="C15" i="15" s="1"/>
  <c r="C15" i="16" s="1"/>
  <c r="J15" i="14"/>
  <c r="H15"/>
  <c r="I96"/>
  <c r="G96"/>
  <c r="I96" i="12"/>
  <c r="I96" i="13"/>
  <c r="G96"/>
  <c r="G96" i="12"/>
</calcChain>
</file>

<file path=xl/sharedStrings.xml><?xml version="1.0" encoding="utf-8"?>
<sst xmlns="http://schemas.openxmlformats.org/spreadsheetml/2006/main" count="1685" uniqueCount="308">
  <si>
    <t>ITEM</t>
  </si>
  <si>
    <t>QTDE</t>
  </si>
  <si>
    <t>UNID</t>
  </si>
  <si>
    <t>DESCRIÇÃO</t>
  </si>
  <si>
    <t>Kg</t>
  </si>
  <si>
    <t xml:space="preserve">Arroz Tipo 1, Polido Fino </t>
  </si>
  <si>
    <t>02</t>
  </si>
  <si>
    <t>Feijão Preto Tipo 1 – Acondicionado em pacote de 1kg</t>
  </si>
  <si>
    <t>03</t>
  </si>
  <si>
    <t>Emb</t>
  </si>
  <si>
    <t>Macarrão – Acondicionado em pacote de 500 g</t>
  </si>
  <si>
    <t>04</t>
  </si>
  <si>
    <t>kg</t>
  </si>
  <si>
    <t>Sal   – Acondicionado em pacote de 1kg</t>
  </si>
  <si>
    <t>05</t>
  </si>
  <si>
    <t>Açúcar Cristal – Acondicionado em pacote de 2kg</t>
  </si>
  <si>
    <t>06</t>
  </si>
  <si>
    <t>Farinha De Mandioca – Acondicionado em pacote de 1kg</t>
  </si>
  <si>
    <t>07</t>
  </si>
  <si>
    <t>08</t>
  </si>
  <si>
    <t>09</t>
  </si>
  <si>
    <t>10</t>
  </si>
  <si>
    <t>Unid</t>
  </si>
  <si>
    <t>Margarina Com Sal (Embalagem 500g)</t>
  </si>
  <si>
    <t>11</t>
  </si>
  <si>
    <t>Duzia</t>
  </si>
  <si>
    <t>Ovo De Galinha Extra Vermelho - Dúzias</t>
  </si>
  <si>
    <t>12</t>
  </si>
  <si>
    <t>13</t>
  </si>
  <si>
    <t>Óleo de soja (900ml)</t>
  </si>
  <si>
    <t>14</t>
  </si>
  <si>
    <t>Massa de tomate (380g)</t>
  </si>
  <si>
    <t>15</t>
  </si>
  <si>
    <t>Fubá de milho (embalagem 1kg)</t>
  </si>
  <si>
    <t>16</t>
  </si>
  <si>
    <t>Suco de caju concentrado (embalagem 500 ml)</t>
  </si>
  <si>
    <t>17</t>
  </si>
  <si>
    <t>Suco de uva concentrado (embalagem 500 ml)</t>
  </si>
  <si>
    <t>18</t>
  </si>
  <si>
    <t>Suco de maracujá concentrado (embalagem 500 ml)</t>
  </si>
  <si>
    <t>19</t>
  </si>
  <si>
    <t>KG</t>
  </si>
  <si>
    <t>Coxa e sobre coxa de frango com osso</t>
  </si>
  <si>
    <t>20</t>
  </si>
  <si>
    <t>Carne bovina (chã de dentro) bife</t>
  </si>
  <si>
    <t>21</t>
  </si>
  <si>
    <t>Carne de porco em bife</t>
  </si>
  <si>
    <t>22</t>
  </si>
  <si>
    <t>Filé de peixe – Merluza</t>
  </si>
  <si>
    <t>23</t>
  </si>
  <si>
    <t>Carne bovina (patinho) picada</t>
  </si>
  <si>
    <t>24</t>
  </si>
  <si>
    <t>25</t>
  </si>
  <si>
    <t>Frango inteiro</t>
  </si>
  <si>
    <t>26</t>
  </si>
  <si>
    <t>27</t>
  </si>
  <si>
    <t>28</t>
  </si>
  <si>
    <t>Colorau (100g)</t>
  </si>
  <si>
    <t>29</t>
  </si>
  <si>
    <t>Fermento em pó (embalagem de 250 g)</t>
  </si>
  <si>
    <t>30</t>
  </si>
  <si>
    <t xml:space="preserve">Milho para pipoca </t>
  </si>
  <si>
    <t>31</t>
  </si>
  <si>
    <t>Caldo de carne, em tablete (caixa com 2 unid)</t>
  </si>
  <si>
    <t>32</t>
  </si>
  <si>
    <t>Mortadela comum</t>
  </si>
  <si>
    <t>33</t>
  </si>
  <si>
    <t>Iogurte saquinho - sabores diversos (120g)</t>
  </si>
  <si>
    <t>34</t>
  </si>
  <si>
    <t>Tempero Para Carnes Acondicionado Em Sache (60g)</t>
  </si>
  <si>
    <t>35</t>
  </si>
  <si>
    <t>Goiabada cascão kg</t>
  </si>
  <si>
    <t>36</t>
  </si>
  <si>
    <t>Maionese (Embal. 500g)</t>
  </si>
  <si>
    <t>37</t>
  </si>
  <si>
    <t xml:space="preserve">Doce de leite em barra </t>
  </si>
  <si>
    <t>38</t>
  </si>
  <si>
    <t>39</t>
  </si>
  <si>
    <t>40</t>
  </si>
  <si>
    <t>41</t>
  </si>
  <si>
    <t xml:space="preserve">Achocolatado </t>
  </si>
  <si>
    <t>42</t>
  </si>
  <si>
    <t>Gelatina 30g</t>
  </si>
  <si>
    <t>43</t>
  </si>
  <si>
    <t>Canjiquinha - Acondicionado em pacote de 1kg</t>
  </si>
  <si>
    <t>44</t>
  </si>
  <si>
    <t>Maço de fósforos com 10 caixas contendo 40 palitos de segurança</t>
  </si>
  <si>
    <t>45</t>
  </si>
  <si>
    <t xml:space="preserve">Batata palha (1kg) </t>
  </si>
  <si>
    <t>46</t>
  </si>
  <si>
    <t>Fardo</t>
  </si>
  <si>
    <t xml:space="preserve">Fardo de Refrigerante de Cola com 6 garrafas com capacidade 2l </t>
  </si>
  <si>
    <t>47</t>
  </si>
  <si>
    <t xml:space="preserve">Fardo de Refrigerante de guaraná com 6 garrafas com capacidade 2l </t>
  </si>
  <si>
    <t>48</t>
  </si>
  <si>
    <t>Copo descartável capacidade 200 ml – Pacote com 100 unid</t>
  </si>
  <si>
    <t>49</t>
  </si>
  <si>
    <t>Prato descartável para refeição -  Pacote com 10 unid</t>
  </si>
  <si>
    <t>50</t>
  </si>
  <si>
    <t>Prato descartável para sobremesa – Pacote com 10 unid</t>
  </si>
  <si>
    <t>51</t>
  </si>
  <si>
    <t>Guardanapo de papel – embalagem com 50 unid</t>
  </si>
  <si>
    <t>52</t>
  </si>
  <si>
    <t>Aparelho de barbear descartável com duas lâminas</t>
  </si>
  <si>
    <t>53</t>
  </si>
  <si>
    <t>Cx</t>
  </si>
  <si>
    <t>Hastes Flexíveis com pontas de algodão – Caixa com 75 unid</t>
  </si>
  <si>
    <t>54</t>
  </si>
  <si>
    <t>Absorvente Pacote Com 8 Unid</t>
  </si>
  <si>
    <t>55</t>
  </si>
  <si>
    <t>56</t>
  </si>
  <si>
    <t>Creme dental (90 g)</t>
  </si>
  <si>
    <t>57</t>
  </si>
  <si>
    <t>Fio dental (Embal. 50 metros)</t>
  </si>
  <si>
    <t>58</t>
  </si>
  <si>
    <t>Escova De Dentes – Macia</t>
  </si>
  <si>
    <t>59</t>
  </si>
  <si>
    <t>60</t>
  </si>
  <si>
    <t>Sabonete de banho (90g)</t>
  </si>
  <si>
    <t>61</t>
  </si>
  <si>
    <t>Shampoo 400 ml</t>
  </si>
  <si>
    <t>62</t>
  </si>
  <si>
    <t>Condionador</t>
  </si>
  <si>
    <t>63</t>
  </si>
  <si>
    <t>Pente de cabelo em plástico</t>
  </si>
  <si>
    <t>64</t>
  </si>
  <si>
    <t>Saco de chão – a partir de 40 x 60 cm</t>
  </si>
  <si>
    <t>65</t>
  </si>
  <si>
    <t>Balde capacidade mínima 9L</t>
  </si>
  <si>
    <t>66</t>
  </si>
  <si>
    <t>Saco de lixo capacidade 100l – Rolo com 25 sacos</t>
  </si>
  <si>
    <t>67</t>
  </si>
  <si>
    <t>Saco de lixo capacidade 50l – Rolo com 25 sacos</t>
  </si>
  <si>
    <t>68</t>
  </si>
  <si>
    <t>69</t>
  </si>
  <si>
    <t>Vassoura piaçava natural c/cabo de plástico 120 cm</t>
  </si>
  <si>
    <t>70</t>
  </si>
  <si>
    <t>71</t>
  </si>
  <si>
    <t>Cesto de lixo de plástico telado capacidade mínima 9 L</t>
  </si>
  <si>
    <t>72</t>
  </si>
  <si>
    <t>Cesto de roupa com alça – capacidade mínima de 40 l</t>
  </si>
  <si>
    <t>73</t>
  </si>
  <si>
    <t>Desinfetante 2l</t>
  </si>
  <si>
    <t>74</t>
  </si>
  <si>
    <t>Sabão em pó 1kg</t>
  </si>
  <si>
    <t>75</t>
  </si>
  <si>
    <t>Sabão em barra 200 g</t>
  </si>
  <si>
    <t>76</t>
  </si>
  <si>
    <t>Cloro 2 l</t>
  </si>
  <si>
    <t>77</t>
  </si>
  <si>
    <t>78</t>
  </si>
  <si>
    <t>Detergente 500 ml</t>
  </si>
  <si>
    <t>79</t>
  </si>
  <si>
    <t>Palha de aço – pacote 60 g</t>
  </si>
  <si>
    <t>80</t>
  </si>
  <si>
    <t>81</t>
  </si>
  <si>
    <t>Amaciante para roupa 2 l</t>
  </si>
  <si>
    <t>82</t>
  </si>
  <si>
    <t>Desengordurante limpador de uso geral  - 500 ml</t>
  </si>
  <si>
    <t>83</t>
  </si>
  <si>
    <t xml:space="preserve">Flanela de limpeza </t>
  </si>
  <si>
    <t>84</t>
  </si>
  <si>
    <t>Pano para limpeza multiuso com furos absorventes – embal com 5 unid</t>
  </si>
  <si>
    <t>85</t>
  </si>
  <si>
    <t>Essência de eucalipto – com capacidade min 120 ml</t>
  </si>
  <si>
    <t>86</t>
  </si>
  <si>
    <t>Pano de prato branco sem estampa</t>
  </si>
  <si>
    <t>87</t>
  </si>
  <si>
    <t>Lustra móveis – 200 ml</t>
  </si>
  <si>
    <t>Par de Chinelo tipo havaiana – tamanhos variados</t>
  </si>
  <si>
    <t>SOLICITADOS</t>
  </si>
  <si>
    <t>UNITÁRIO</t>
  </si>
  <si>
    <t>TOTAL</t>
  </si>
  <si>
    <t>RESTANTE</t>
  </si>
  <si>
    <t>Farinha de Trigo KG- Acondicionada em pacote de 1 kg</t>
  </si>
  <si>
    <t>Biscoito De Maisena (embalagem a partir de 370 g)</t>
  </si>
  <si>
    <t>Biscoito água e sal (embalagem a partir de 370 g)</t>
  </si>
  <si>
    <t>Carne bovina (acém) moída na hora</t>
  </si>
  <si>
    <t>Peito de frango</t>
  </si>
  <si>
    <t>Lingüiça de porco</t>
  </si>
  <si>
    <t>Pó De Café Torrado E Moído Com Selo ABIC</t>
  </si>
  <si>
    <t>Creme de leite (embalagem de 200 gramas)</t>
  </si>
  <si>
    <t>Leite condensado (embalagem de 270 g)</t>
  </si>
  <si>
    <t>Salsicha tipo hot dog</t>
  </si>
  <si>
    <t>Desodorante creme 55 gramas</t>
  </si>
  <si>
    <t>Papel Higiênico folha simples -fardo com 64 rolos</t>
  </si>
  <si>
    <t>Pá de lixo em plástico</t>
  </si>
  <si>
    <t>Cera líquida incolor em sachê de 500ml</t>
  </si>
  <si>
    <t>MUNICÍPIO DE SANTO ANTÔNIO DE PÁDUA</t>
  </si>
  <si>
    <t>ESTADO DO RIO DE JANEIRO</t>
  </si>
  <si>
    <t>PLANILHA GERENCIADORA</t>
  </si>
  <si>
    <t>NOBREZAS DA TERRA</t>
  </si>
  <si>
    <t>MERCADO E AÇOUGUE J.G</t>
  </si>
  <si>
    <t>Esponja dupla face (verde amarela) multiuso 190x 72mmx20mm</t>
  </si>
  <si>
    <r>
      <t xml:space="preserve">Rodo 40 cm </t>
    </r>
    <r>
      <rPr>
        <b/>
        <sz val="10"/>
        <color rgb="FF222222"/>
        <rFont val="Arial"/>
        <family val="2"/>
      </rPr>
      <t xml:space="preserve">c/cabo de plástico </t>
    </r>
  </si>
  <si>
    <t>GÊNEROS ALIMENTÍCIOS E PRODUTOS CORRELATOS (CASA LAR) - 2016</t>
  </si>
  <si>
    <t>Gelatina 35g</t>
  </si>
  <si>
    <t>Detergente em pó 1kg</t>
  </si>
  <si>
    <t>farinha de mandioca, média, branca, crua. embalagem primária: sacos plásticos ou de papel de 1kg. embalagem secundária: fardo ou caixa de papelão. validade mínima do produto 6 meses</t>
  </si>
  <si>
    <t xml:space="preserve">batata inglesa, nova de 1ª qualidade, tamanho grande, limpa, sem indício de germinação, isenta de
sujidades, fungos, insetos, parasitas, larvas e corpos estranhos ou qualquer outro tipo de substância que altere suas características, sem danos mecânicos. acondicionada em embalagem resistente e transparente, com etiqueta de pesagem e validade semanal
</t>
  </si>
  <si>
    <t xml:space="preserve">cebola branca, in natura:classificação/características gerais: deverá ser procedente de espécimes vegetais genuínos e sãos, estar isentos de umidade
externa anormal, odor e sabor estranhos. não serão permitidos rachaduras, perfurações, cortes e mofos.
</t>
  </si>
  <si>
    <t>cenoura especial, lisa, sem folhas, tamanho médio, nova de 1ª qualidade, com polpa intacta e limpa, com coloração e tamanho uniformes, sem brotos, rachaduras ou cortes na casca, sem manchas, machucaduras, bolores, sujidades ou outros defeitos que possam alterar sua aparência e qualidade. de colheita recente.</t>
  </si>
  <si>
    <t>couve manteiga. tenra, hidratada, macia, com folhas íntegras. coloração característica a cada variedade, sem partes amareladas, queimadas pelo sol ou pelo frio. sem podridão. bem desenvolvida, com folhas médias (maços com 20 folhas) ou graúdas (maços de 15 a 18 folhas). fornecida em embalagem limpa, seca, de material que não provoque  alterações externas ou internas nos produtos e não transmita odor ou sabor estranho aos mesmos.</t>
  </si>
  <si>
    <t>tomate, apresentando grau de maduração que permita suportar a manipulação, o transporte e conservação em condições adequadas para o consumo. gênero alimentício in natura, de primeira, constituída por fruta de boa qualidade, sem defeitos sérios, apresentando tamanho, cor e conformação uniformes, de acordo com a resolução - rdc nº 272, 22 de setembro de 2005, anvisa.</t>
  </si>
  <si>
    <t>verdura in natura, tipo salsa, espécie comum</t>
  </si>
  <si>
    <t>mamão papaia in natura</t>
  </si>
  <si>
    <t>fruta in natura, tipo laranja, espécie pera</t>
  </si>
  <si>
    <t>fruta in natura, tipo maçã, espécie nacional, aplicação alimentar</t>
  </si>
  <si>
    <t>verdura in natura, tipo alface, espécie americana/crespa/romana/lisa</t>
  </si>
  <si>
    <t>unid</t>
  </si>
  <si>
    <t>UNIT</t>
  </si>
  <si>
    <t>MÉDIA ESTIMADA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</si>
  <si>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</si>
  <si>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</si>
  <si>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</si>
  <si>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</si>
  <si>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</si>
  <si>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</si>
  <si>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</si>
  <si>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</si>
  <si>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</si>
  <si>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</si>
  <si>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</si>
  <si>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</si>
  <si>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</si>
  <si>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</si>
  <si>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</si>
  <si>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</si>
  <si>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</si>
  <si>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</si>
  <si>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</si>
  <si>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</si>
  <si>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</si>
  <si>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</si>
  <si>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</si>
  <si>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</si>
  <si>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</si>
  <si>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</si>
  <si>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</si>
  <si>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</si>
  <si>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</si>
  <si>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</si>
  <si>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</si>
  <si>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</si>
  <si>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</si>
  <si>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</si>
  <si>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</si>
  <si>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</si>
  <si>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</si>
  <si>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</si>
  <si>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</si>
  <si>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</si>
  <si>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</si>
  <si>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</si>
  <si>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</si>
  <si>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</si>
  <si>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</si>
  <si>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</si>
  <si>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</si>
  <si>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</si>
  <si>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</si>
  <si>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</si>
  <si>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</si>
  <si>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</si>
  <si>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</si>
  <si>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</si>
  <si>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</si>
  <si>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</si>
  <si>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</si>
  <si>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</si>
  <si>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</si>
  <si>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</si>
  <si>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</si>
  <si>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</si>
  <si>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</si>
  <si>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</si>
  <si>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</si>
  <si>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</si>
  <si>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</si>
  <si>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</si>
  <si>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</si>
  <si>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</si>
  <si>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</si>
  <si>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</si>
  <si>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</si>
  <si>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</si>
  <si>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</si>
  <si>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</si>
  <si>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</si>
  <si>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</si>
  <si>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</si>
  <si>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</si>
  <si>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</si>
  <si>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</si>
  <si>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</si>
  <si>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</si>
  <si>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</si>
  <si>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</si>
  <si>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</si>
  <si>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</si>
  <si>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</si>
  <si>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</si>
  <si>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</si>
  <si>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r>
      <t xml:space="preserve">Rodo 40 cm </t>
    </r>
    <r>
      <rPr>
        <sz val="11"/>
        <color rgb="FF222222"/>
        <rFont val="Times New Roman"/>
        <family val="1"/>
      </rPr>
      <t xml:space="preserve">c/cabo de plástico </t>
    </r>
  </si>
  <si>
    <t>QUANT.</t>
  </si>
  <si>
    <t>MÉDIA</t>
  </si>
  <si>
    <t>APÊNDICE AO TERMO DE REFERÊNCIA</t>
  </si>
  <si>
    <t>FUNDO MUNICIPAL DE ASSISTÊNCIA SOCIAL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</si>
</sst>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&quot;R$&quot;\ #,##0.00;[Red]&quot;R$&quot;\ #,##0.00"/>
    <numFmt numFmtId="166" formatCode="&quot;R$&quot;\ #,##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rgb="FF22222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22222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49" fontId="8" fillId="4" borderId="10" xfId="1" applyNumberFormat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vertical="top" wrapText="1"/>
    </xf>
    <xf numFmtId="0" fontId="8" fillId="4" borderId="1" xfId="1" applyFont="1" applyFill="1" applyBorder="1" applyAlignment="1">
      <alignment vertical="top" wrapText="1"/>
    </xf>
    <xf numFmtId="0" fontId="8" fillId="4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wrapText="1"/>
    </xf>
    <xf numFmtId="0" fontId="0" fillId="0" borderId="6" xfId="0" applyBorder="1"/>
    <xf numFmtId="0" fontId="0" fillId="0" borderId="4" xfId="0" applyBorder="1"/>
    <xf numFmtId="0" fontId="9" fillId="4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4" borderId="11" xfId="0" applyNumberFormat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top" wrapText="1"/>
    </xf>
    <xf numFmtId="0" fontId="3" fillId="6" borderId="1" xfId="1" applyFont="1" applyFill="1" applyBorder="1" applyAlignment="1">
      <alignment horizontal="center" vertical="top" wrapText="1"/>
    </xf>
    <xf numFmtId="0" fontId="3" fillId="6" borderId="1" xfId="1" applyFont="1" applyFill="1" applyBorder="1" applyAlignment="1">
      <alignment horizontal="center" wrapText="1"/>
    </xf>
    <xf numFmtId="0" fontId="3" fillId="6" borderId="13" xfId="1" applyFont="1" applyFill="1" applyBorder="1" applyAlignment="1">
      <alignment horizontal="center" vertical="top" wrapText="1"/>
    </xf>
    <xf numFmtId="0" fontId="3" fillId="6" borderId="8" xfId="1" applyNumberFormat="1" applyFont="1" applyFill="1" applyBorder="1" applyAlignment="1">
      <alignment horizontal="center" wrapText="1"/>
    </xf>
    <xf numFmtId="49" fontId="3" fillId="6" borderId="10" xfId="1" applyNumberFormat="1" applyFont="1" applyFill="1" applyBorder="1" applyAlignment="1">
      <alignment horizontal="center" wrapText="1"/>
    </xf>
    <xf numFmtId="49" fontId="2" fillId="6" borderId="10" xfId="1" applyNumberFormat="1" applyFont="1" applyFill="1" applyBorder="1" applyAlignment="1">
      <alignment horizontal="center" wrapText="1"/>
    </xf>
    <xf numFmtId="49" fontId="2" fillId="6" borderId="12" xfId="1" applyNumberFormat="1" applyFont="1" applyFill="1" applyBorder="1" applyAlignment="1">
      <alignment horizontal="center" wrapText="1"/>
    </xf>
    <xf numFmtId="0" fontId="2" fillId="6" borderId="2" xfId="1" applyFont="1" applyFill="1" applyBorder="1" applyAlignment="1">
      <alignment vertical="top" wrapText="1"/>
    </xf>
    <xf numFmtId="0" fontId="3" fillId="6" borderId="1" xfId="1" applyFont="1" applyFill="1" applyBorder="1" applyAlignment="1">
      <alignment vertical="top" wrapText="1"/>
    </xf>
    <xf numFmtId="0" fontId="3" fillId="6" borderId="1" xfId="1" applyFont="1" applyFill="1" applyBorder="1" applyAlignment="1">
      <alignment wrapText="1"/>
    </xf>
    <xf numFmtId="0" fontId="3" fillId="6" borderId="13" xfId="1" applyFont="1" applyFill="1" applyBorder="1" applyAlignment="1">
      <alignment vertical="top" wrapText="1"/>
    </xf>
    <xf numFmtId="0" fontId="6" fillId="7" borderId="21" xfId="0" applyFont="1" applyFill="1" applyBorder="1" applyAlignment="1">
      <alignment horizontal="center" vertical="center" wrapText="1"/>
    </xf>
    <xf numFmtId="164" fontId="0" fillId="7" borderId="2" xfId="0" applyNumberFormat="1" applyFill="1" applyBorder="1" applyAlignment="1">
      <alignment horizontal="center" vertical="center" wrapText="1"/>
    </xf>
    <xf numFmtId="164" fontId="0" fillId="7" borderId="9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164" fontId="0" fillId="7" borderId="11" xfId="0" applyNumberFormat="1" applyFill="1" applyBorder="1" applyAlignment="1">
      <alignment horizontal="center" vertical="center" wrapText="1"/>
    </xf>
    <xf numFmtId="164" fontId="0" fillId="7" borderId="13" xfId="0" applyNumberFormat="1" applyFill="1" applyBorder="1" applyAlignment="1">
      <alignment horizontal="center" vertical="center" wrapText="1"/>
    </xf>
    <xf numFmtId="164" fontId="0" fillId="7" borderId="14" xfId="0" applyNumberForma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164" fontId="0" fillId="8" borderId="2" xfId="0" applyNumberFormat="1" applyFill="1" applyBorder="1" applyAlignment="1">
      <alignment horizontal="center" vertical="center" wrapText="1"/>
    </xf>
    <xf numFmtId="164" fontId="0" fillId="8" borderId="9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 wrapText="1"/>
    </xf>
    <xf numFmtId="164" fontId="0" fillId="8" borderId="11" xfId="0" applyNumberFormat="1" applyFill="1" applyBorder="1" applyAlignment="1">
      <alignment horizontal="center" vertical="center" wrapText="1"/>
    </xf>
    <xf numFmtId="164" fontId="0" fillId="8" borderId="17" xfId="0" applyNumberFormat="1" applyFill="1" applyBorder="1" applyAlignment="1">
      <alignment horizontal="center" vertical="center" wrapText="1"/>
    </xf>
    <xf numFmtId="164" fontId="0" fillId="8" borderId="18" xfId="0" applyNumberFormat="1" applyFill="1" applyBorder="1" applyAlignment="1">
      <alignment horizontal="center" vertical="center" wrapText="1"/>
    </xf>
    <xf numFmtId="0" fontId="10" fillId="0" borderId="2" xfId="1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0" fillId="0" borderId="1" xfId="1" applyFont="1" applyBorder="1" applyAlignment="1">
      <alignment wrapText="1"/>
    </xf>
    <xf numFmtId="0" fontId="10" fillId="0" borderId="13" xfId="1" applyFont="1" applyBorder="1" applyAlignment="1">
      <alignment horizontal="left" vertical="top" wrapText="1"/>
    </xf>
    <xf numFmtId="0" fontId="10" fillId="3" borderId="2" xfId="1" applyFont="1" applyFill="1" applyBorder="1" applyAlignment="1">
      <alignment horizontal="center" vertical="top" wrapText="1"/>
    </xf>
    <xf numFmtId="0" fontId="8" fillId="4" borderId="2" xfId="1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top" wrapText="1"/>
    </xf>
    <xf numFmtId="0" fontId="6" fillId="7" borderId="21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0" fillId="10" borderId="0" xfId="0" applyFont="1" applyFill="1"/>
    <xf numFmtId="0" fontId="11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vertical="center" wrapText="1"/>
    </xf>
    <xf numFmtId="166" fontId="11" fillId="10" borderId="1" xfId="0" applyNumberFormat="1" applyFont="1" applyFill="1" applyBorder="1" applyAlignment="1">
      <alignment vertical="center"/>
    </xf>
    <xf numFmtId="0" fontId="12" fillId="10" borderId="1" xfId="1" applyFont="1" applyFill="1" applyBorder="1" applyAlignment="1">
      <alignment vertical="center" wrapText="1"/>
    </xf>
    <xf numFmtId="0" fontId="12" fillId="10" borderId="1" xfId="1" applyFont="1" applyFill="1" applyBorder="1" applyAlignment="1">
      <alignment horizontal="left" vertical="center" wrapText="1"/>
    </xf>
    <xf numFmtId="0" fontId="11" fillId="10" borderId="0" xfId="0" applyFont="1" applyFill="1"/>
    <xf numFmtId="49" fontId="12" fillId="10" borderId="1" xfId="1" applyNumberFormat="1" applyFont="1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wrapText="1"/>
    </xf>
    <xf numFmtId="0" fontId="7" fillId="9" borderId="16" xfId="0" applyFont="1" applyFill="1" applyBorder="1" applyAlignment="1">
      <alignment horizontal="center" wrapText="1"/>
    </xf>
    <xf numFmtId="165" fontId="1" fillId="7" borderId="15" xfId="0" applyNumberFormat="1" applyFont="1" applyFill="1" applyBorder="1" applyAlignment="1">
      <alignment horizontal="center" wrapText="1"/>
    </xf>
    <xf numFmtId="165" fontId="1" fillId="7" borderId="16" xfId="0" applyNumberFormat="1" applyFont="1" applyFill="1" applyBorder="1" applyAlignment="1">
      <alignment horizontal="center" wrapText="1"/>
    </xf>
    <xf numFmtId="165" fontId="1" fillId="8" borderId="20" xfId="0" applyNumberFormat="1" applyFont="1" applyFill="1" applyBorder="1" applyAlignment="1">
      <alignment horizontal="center" wrapText="1"/>
    </xf>
    <xf numFmtId="165" fontId="1" fillId="8" borderId="19" xfId="0" applyNumberFormat="1" applyFont="1" applyFill="1" applyBorder="1" applyAlignment="1">
      <alignment horizont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wrapText="1"/>
    </xf>
    <xf numFmtId="0" fontId="1" fillId="10" borderId="4" xfId="0" applyFont="1" applyFill="1" applyBorder="1" applyAlignment="1">
      <alignment horizontal="center" wrapText="1"/>
    </xf>
    <xf numFmtId="0" fontId="1" fillId="10" borderId="5" xfId="0" applyFont="1" applyFill="1" applyBorder="1" applyAlignment="1">
      <alignment horizontal="center" wrapText="1"/>
    </xf>
    <xf numFmtId="0" fontId="0" fillId="10" borderId="6" xfId="0" applyFill="1" applyBorder="1" applyAlignment="1">
      <alignment horizontal="center" wrapText="1"/>
    </xf>
    <xf numFmtId="0" fontId="0" fillId="10" borderId="0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0" xfId="0" applyFont="1" applyFill="1" applyBorder="1" applyAlignment="1">
      <alignment horizontal="center" wrapText="1"/>
    </xf>
    <xf numFmtId="0" fontId="1" fillId="10" borderId="7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" fillId="10" borderId="23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166" fontId="11" fillId="10" borderId="25" xfId="0" applyNumberFormat="1" applyFont="1" applyFill="1" applyBorder="1" applyAlignment="1">
      <alignment horizontal="center" vertical="center"/>
    </xf>
    <xf numFmtId="166" fontId="11" fillId="10" borderId="26" xfId="0" applyNumberFormat="1" applyFont="1" applyFill="1" applyBorder="1" applyAlignment="1">
      <alignment horizontal="center" vertical="center"/>
    </xf>
    <xf numFmtId="0" fontId="12" fillId="10" borderId="1" xfId="1" applyFont="1" applyFill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center" vertical="center" wrapText="1" shrinkToFit="1"/>
    </xf>
    <xf numFmtId="0" fontId="11" fillId="10" borderId="25" xfId="0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/>
    </xf>
    <xf numFmtId="0" fontId="11" fillId="10" borderId="2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60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" formatCode="0"/>
      <fill>
        <patternFill>
          <bgColor rgb="FFC00000"/>
        </patternFill>
      </fill>
    </dxf>
    <dxf>
      <numFmt numFmtId="1" formatCode="0"/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133350</xdr:rowOff>
    </xdr:from>
    <xdr:to>
      <xdr:col>2</xdr:col>
      <xdr:colOff>380999</xdr:colOff>
      <xdr:row>4</xdr:row>
      <xdr:rowOff>76200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133350"/>
          <a:ext cx="1200149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76200</xdr:rowOff>
    </xdr:from>
    <xdr:to>
      <xdr:col>2</xdr:col>
      <xdr:colOff>495299</xdr:colOff>
      <xdr:row>4</xdr:row>
      <xdr:rowOff>114300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76200"/>
          <a:ext cx="1181099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76200</xdr:rowOff>
    </xdr:from>
    <xdr:to>
      <xdr:col>2</xdr:col>
      <xdr:colOff>495299</xdr:colOff>
      <xdr:row>4</xdr:row>
      <xdr:rowOff>114300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76200"/>
          <a:ext cx="1181099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76200</xdr:rowOff>
    </xdr:from>
    <xdr:to>
      <xdr:col>2</xdr:col>
      <xdr:colOff>495299</xdr:colOff>
      <xdr:row>4</xdr:row>
      <xdr:rowOff>114300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76200"/>
          <a:ext cx="1181099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76200</xdr:rowOff>
    </xdr:from>
    <xdr:to>
      <xdr:col>2</xdr:col>
      <xdr:colOff>495299</xdr:colOff>
      <xdr:row>4</xdr:row>
      <xdr:rowOff>114300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76200"/>
          <a:ext cx="1181099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533400</xdr:colOff>
      <xdr:row>0</xdr:row>
      <xdr:rowOff>76200</xdr:rowOff>
    </xdr:from>
    <xdr:to>
      <xdr:col>2</xdr:col>
      <xdr:colOff>495299</xdr:colOff>
      <xdr:row>4</xdr:row>
      <xdr:rowOff>114300</xdr:rowOff>
    </xdr:to>
    <xdr:pic>
      <xdr:nvPicPr>
        <xdr:cNvPr id="3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76200"/>
          <a:ext cx="1181099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123825</xdr:rowOff>
    </xdr:from>
    <xdr:to>
      <xdr:col>1</xdr:col>
      <xdr:colOff>0</xdr:colOff>
      <xdr:row>3</xdr:row>
      <xdr:rowOff>175846</xdr:rowOff>
    </xdr:to>
    <xdr:pic>
      <xdr:nvPicPr>
        <xdr:cNvPr id="3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23825"/>
          <a:ext cx="455735" cy="623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7"/>
  <sheetViews>
    <sheetView workbookViewId="0">
      <selection sqref="A1:J5"/>
    </sheetView>
  </sheetViews>
  <sheetFormatPr defaultRowHeight="15"/>
  <cols>
    <col min="3" max="3" width="14" customWidth="1"/>
    <col min="5" max="5" width="55.42578125" customWidth="1"/>
    <col min="6" max="6" width="15.140625" customWidth="1"/>
    <col min="7" max="7" width="14.42578125" customWidth="1"/>
    <col min="8" max="8" width="21.42578125" customWidth="1"/>
    <col min="9" max="9" width="14.5703125" customWidth="1"/>
    <col min="10" max="10" width="21.42578125" customWidth="1"/>
  </cols>
  <sheetData>
    <row r="1" spans="1:11" ht="15" customHeight="1">
      <c r="A1" s="72" t="s">
        <v>188</v>
      </c>
      <c r="B1" s="73"/>
      <c r="C1" s="73"/>
      <c r="D1" s="73"/>
      <c r="E1" s="73"/>
      <c r="F1" s="73"/>
      <c r="G1" s="73"/>
      <c r="H1" s="73"/>
      <c r="I1" s="73"/>
      <c r="J1" s="74"/>
      <c r="K1" s="6"/>
    </row>
    <row r="2" spans="1:11" ht="15" customHeight="1">
      <c r="A2" s="75" t="s">
        <v>189</v>
      </c>
      <c r="B2" s="76"/>
      <c r="C2" s="76"/>
      <c r="D2" s="76"/>
      <c r="E2" s="76"/>
      <c r="F2" s="76"/>
      <c r="G2" s="76"/>
      <c r="H2" s="76"/>
      <c r="I2" s="76"/>
      <c r="J2" s="77"/>
    </row>
    <row r="3" spans="1:11" ht="15" customHeight="1">
      <c r="A3" s="78" t="s">
        <v>190</v>
      </c>
      <c r="B3" s="79"/>
      <c r="C3" s="79"/>
      <c r="D3" s="79"/>
      <c r="E3" s="79"/>
      <c r="F3" s="79"/>
      <c r="G3" s="79"/>
      <c r="H3" s="79"/>
      <c r="I3" s="79"/>
      <c r="J3" s="80"/>
    </row>
    <row r="4" spans="1:11" ht="15" customHeight="1">
      <c r="A4" s="81" t="s">
        <v>195</v>
      </c>
      <c r="B4" s="82"/>
      <c r="C4" s="82"/>
      <c r="D4" s="82"/>
      <c r="E4" s="82"/>
      <c r="F4" s="82"/>
      <c r="G4" s="82"/>
      <c r="H4" s="82"/>
      <c r="I4" s="82"/>
      <c r="J4" s="83"/>
    </row>
    <row r="5" spans="1:11" ht="15.75" thickBot="1">
      <c r="A5" s="84"/>
      <c r="B5" s="85"/>
      <c r="C5" s="85"/>
      <c r="D5" s="85"/>
      <c r="E5" s="85"/>
      <c r="F5" s="85"/>
      <c r="G5" s="85"/>
      <c r="H5" s="85"/>
      <c r="I5" s="85"/>
      <c r="J5" s="86"/>
    </row>
    <row r="6" spans="1:11" ht="15.75" thickBot="1">
      <c r="A6" s="70" t="s">
        <v>0</v>
      </c>
      <c r="B6" s="70" t="s">
        <v>1</v>
      </c>
      <c r="C6" s="71" t="s">
        <v>173</v>
      </c>
      <c r="D6" s="70" t="s">
        <v>2</v>
      </c>
      <c r="E6" s="70" t="s">
        <v>3</v>
      </c>
      <c r="F6" s="87" t="s">
        <v>170</v>
      </c>
      <c r="G6" s="88" t="s">
        <v>191</v>
      </c>
      <c r="H6" s="88"/>
      <c r="I6" s="89" t="s">
        <v>192</v>
      </c>
      <c r="J6" s="89"/>
    </row>
    <row r="7" spans="1:11" ht="15.75" thickBot="1">
      <c r="A7" s="70"/>
      <c r="B7" s="70"/>
      <c r="C7" s="71"/>
      <c r="D7" s="70"/>
      <c r="E7" s="70"/>
      <c r="F7" s="87"/>
      <c r="G7" s="23" t="s">
        <v>171</v>
      </c>
      <c r="H7" s="23" t="s">
        <v>172</v>
      </c>
      <c r="I7" s="30" t="s">
        <v>171</v>
      </c>
      <c r="J7" s="30" t="s">
        <v>172</v>
      </c>
    </row>
    <row r="8" spans="1:11">
      <c r="A8" s="15">
        <v>1</v>
      </c>
      <c r="B8" s="11">
        <v>1920</v>
      </c>
      <c r="C8" s="41">
        <f>B8-(F8)</f>
        <v>1760</v>
      </c>
      <c r="D8" s="19" t="s">
        <v>41</v>
      </c>
      <c r="E8" s="37" t="s">
        <v>5</v>
      </c>
      <c r="F8" s="43">
        <v>160</v>
      </c>
      <c r="G8" s="24">
        <v>4.3</v>
      </c>
      <c r="H8" s="25">
        <f t="shared" ref="H8:H71" si="0">F8*G8</f>
        <v>688</v>
      </c>
      <c r="I8" s="31">
        <v>0</v>
      </c>
      <c r="J8" s="32">
        <f>F8*I8</f>
        <v>0</v>
      </c>
    </row>
    <row r="9" spans="1:11">
      <c r="A9" s="16" t="s">
        <v>6</v>
      </c>
      <c r="B9" s="12">
        <v>300</v>
      </c>
      <c r="C9" s="41">
        <f t="shared" ref="C9:C72" si="1">B9-(F9)</f>
        <v>275</v>
      </c>
      <c r="D9" s="20" t="s">
        <v>4</v>
      </c>
      <c r="E9" s="38" t="s">
        <v>7</v>
      </c>
      <c r="F9" s="44">
        <v>25</v>
      </c>
      <c r="G9" s="26">
        <v>8.18</v>
      </c>
      <c r="H9" s="27">
        <f t="shared" si="0"/>
        <v>204.5</v>
      </c>
      <c r="I9" s="33">
        <v>0</v>
      </c>
      <c r="J9" s="34">
        <f t="shared" ref="J9:J72" si="2">F9*I9</f>
        <v>0</v>
      </c>
    </row>
    <row r="10" spans="1:11">
      <c r="A10" s="16" t="s">
        <v>8</v>
      </c>
      <c r="B10" s="12">
        <v>400</v>
      </c>
      <c r="C10" s="41">
        <f t="shared" si="1"/>
        <v>368</v>
      </c>
      <c r="D10" s="21" t="s">
        <v>9</v>
      </c>
      <c r="E10" s="38" t="s">
        <v>10</v>
      </c>
      <c r="F10" s="44">
        <v>32</v>
      </c>
      <c r="G10" s="26">
        <v>3.2</v>
      </c>
      <c r="H10" s="27">
        <f t="shared" si="0"/>
        <v>102.4</v>
      </c>
      <c r="I10" s="33">
        <v>0</v>
      </c>
      <c r="J10" s="34">
        <f t="shared" si="2"/>
        <v>0</v>
      </c>
    </row>
    <row r="11" spans="1:11">
      <c r="A11" s="16" t="s">
        <v>11</v>
      </c>
      <c r="B11" s="12">
        <v>24</v>
      </c>
      <c r="C11" s="41">
        <f t="shared" si="1"/>
        <v>22</v>
      </c>
      <c r="D11" s="20" t="s">
        <v>12</v>
      </c>
      <c r="E11" s="38" t="s">
        <v>13</v>
      </c>
      <c r="F11" s="44">
        <v>2</v>
      </c>
      <c r="G11" s="26">
        <v>1.5</v>
      </c>
      <c r="H11" s="27">
        <f t="shared" si="0"/>
        <v>3</v>
      </c>
      <c r="I11" s="33">
        <v>0</v>
      </c>
      <c r="J11" s="34">
        <f t="shared" si="2"/>
        <v>0</v>
      </c>
    </row>
    <row r="12" spans="1:11">
      <c r="A12" s="16" t="s">
        <v>14</v>
      </c>
      <c r="B12" s="12">
        <v>350</v>
      </c>
      <c r="C12" s="41">
        <f t="shared" si="1"/>
        <v>322</v>
      </c>
      <c r="D12" s="20" t="s">
        <v>12</v>
      </c>
      <c r="E12" s="38" t="s">
        <v>15</v>
      </c>
      <c r="F12" s="44">
        <v>28</v>
      </c>
      <c r="G12" s="26">
        <v>4.5</v>
      </c>
      <c r="H12" s="27">
        <f t="shared" si="0"/>
        <v>126</v>
      </c>
      <c r="I12" s="33">
        <v>0</v>
      </c>
      <c r="J12" s="34">
        <f t="shared" si="2"/>
        <v>0</v>
      </c>
    </row>
    <row r="13" spans="1:11">
      <c r="A13" s="16" t="s">
        <v>16</v>
      </c>
      <c r="B13" s="12">
        <v>96</v>
      </c>
      <c r="C13" s="41">
        <f t="shared" si="1"/>
        <v>88</v>
      </c>
      <c r="D13" s="20" t="s">
        <v>4</v>
      </c>
      <c r="E13" s="38" t="s">
        <v>17</v>
      </c>
      <c r="F13" s="44">
        <v>8</v>
      </c>
      <c r="G13" s="26">
        <v>5</v>
      </c>
      <c r="H13" s="27">
        <f t="shared" si="0"/>
        <v>40</v>
      </c>
      <c r="I13" s="33">
        <v>0</v>
      </c>
      <c r="J13" s="34">
        <f t="shared" si="2"/>
        <v>0</v>
      </c>
    </row>
    <row r="14" spans="1:11">
      <c r="A14" s="16" t="s">
        <v>18</v>
      </c>
      <c r="B14" s="12">
        <v>96</v>
      </c>
      <c r="C14" s="41">
        <f t="shared" si="1"/>
        <v>88</v>
      </c>
      <c r="D14" s="20" t="s">
        <v>4</v>
      </c>
      <c r="E14" s="38" t="s">
        <v>174</v>
      </c>
      <c r="F14" s="44">
        <v>8</v>
      </c>
      <c r="G14" s="26">
        <v>3.7</v>
      </c>
      <c r="H14" s="27">
        <f t="shared" si="0"/>
        <v>29.6</v>
      </c>
      <c r="I14" s="33">
        <v>0</v>
      </c>
      <c r="J14" s="34">
        <f t="shared" si="2"/>
        <v>0</v>
      </c>
    </row>
    <row r="15" spans="1:11">
      <c r="A15" s="16" t="s">
        <v>19</v>
      </c>
      <c r="B15" s="12">
        <v>600</v>
      </c>
      <c r="C15" s="41">
        <f t="shared" si="1"/>
        <v>550</v>
      </c>
      <c r="D15" s="21" t="s">
        <v>9</v>
      </c>
      <c r="E15" s="38" t="s">
        <v>175</v>
      </c>
      <c r="F15" s="44">
        <v>50</v>
      </c>
      <c r="G15" s="26">
        <v>6</v>
      </c>
      <c r="H15" s="27">
        <f t="shared" si="0"/>
        <v>300</v>
      </c>
      <c r="I15" s="33">
        <v>0</v>
      </c>
      <c r="J15" s="34">
        <f t="shared" si="2"/>
        <v>0</v>
      </c>
    </row>
    <row r="16" spans="1:11">
      <c r="A16" s="16" t="s">
        <v>20</v>
      </c>
      <c r="B16" s="12">
        <v>600</v>
      </c>
      <c r="C16" s="41">
        <f t="shared" si="1"/>
        <v>550</v>
      </c>
      <c r="D16" s="21" t="s">
        <v>9</v>
      </c>
      <c r="E16" s="38" t="s">
        <v>176</v>
      </c>
      <c r="F16" s="44">
        <v>50</v>
      </c>
      <c r="G16" s="26">
        <v>6</v>
      </c>
      <c r="H16" s="27">
        <f t="shared" si="0"/>
        <v>300</v>
      </c>
      <c r="I16" s="33">
        <v>0</v>
      </c>
      <c r="J16" s="34">
        <f t="shared" si="2"/>
        <v>0</v>
      </c>
    </row>
    <row r="17" spans="1:10">
      <c r="A17" s="16" t="s">
        <v>21</v>
      </c>
      <c r="B17" s="13">
        <v>240</v>
      </c>
      <c r="C17" s="41">
        <f t="shared" si="1"/>
        <v>220</v>
      </c>
      <c r="D17" s="21" t="s">
        <v>22</v>
      </c>
      <c r="E17" s="38" t="s">
        <v>23</v>
      </c>
      <c r="F17" s="44">
        <v>20</v>
      </c>
      <c r="G17" s="26">
        <v>7</v>
      </c>
      <c r="H17" s="27">
        <f t="shared" si="0"/>
        <v>140</v>
      </c>
      <c r="I17" s="33">
        <v>0</v>
      </c>
      <c r="J17" s="34">
        <f t="shared" si="2"/>
        <v>0</v>
      </c>
    </row>
    <row r="18" spans="1:10">
      <c r="A18" s="16" t="s">
        <v>24</v>
      </c>
      <c r="B18" s="13">
        <v>150</v>
      </c>
      <c r="C18" s="41">
        <f t="shared" si="1"/>
        <v>140</v>
      </c>
      <c r="D18" s="21" t="s">
        <v>25</v>
      </c>
      <c r="E18" s="38" t="s">
        <v>26</v>
      </c>
      <c r="F18" s="44">
        <v>10</v>
      </c>
      <c r="G18" s="26">
        <v>0</v>
      </c>
      <c r="H18" s="27">
        <f t="shared" si="0"/>
        <v>0</v>
      </c>
      <c r="I18" s="33">
        <v>8</v>
      </c>
      <c r="J18" s="34">
        <f t="shared" si="2"/>
        <v>80</v>
      </c>
    </row>
    <row r="19" spans="1:10">
      <c r="A19" s="16" t="s">
        <v>27</v>
      </c>
      <c r="B19" s="13">
        <v>350</v>
      </c>
      <c r="C19" s="41">
        <f t="shared" si="1"/>
        <v>330</v>
      </c>
      <c r="D19" s="21" t="s">
        <v>4</v>
      </c>
      <c r="E19" s="39" t="s">
        <v>177</v>
      </c>
      <c r="F19" s="44">
        <v>20</v>
      </c>
      <c r="G19" s="26">
        <v>0</v>
      </c>
      <c r="H19" s="27">
        <f t="shared" si="0"/>
        <v>0</v>
      </c>
      <c r="I19" s="33">
        <v>20</v>
      </c>
      <c r="J19" s="34">
        <f t="shared" si="2"/>
        <v>400</v>
      </c>
    </row>
    <row r="20" spans="1:10">
      <c r="A20" s="16" t="s">
        <v>28</v>
      </c>
      <c r="B20" s="13">
        <v>250</v>
      </c>
      <c r="C20" s="41">
        <f t="shared" si="1"/>
        <v>230</v>
      </c>
      <c r="D20" s="21" t="s">
        <v>9</v>
      </c>
      <c r="E20" s="38" t="s">
        <v>29</v>
      </c>
      <c r="F20" s="44">
        <v>20</v>
      </c>
      <c r="G20" s="26">
        <v>6.2</v>
      </c>
      <c r="H20" s="27">
        <f t="shared" si="0"/>
        <v>124</v>
      </c>
      <c r="I20" s="33">
        <v>0</v>
      </c>
      <c r="J20" s="34">
        <f t="shared" si="2"/>
        <v>0</v>
      </c>
    </row>
    <row r="21" spans="1:10">
      <c r="A21" s="16" t="s">
        <v>30</v>
      </c>
      <c r="B21" s="13">
        <v>340</v>
      </c>
      <c r="C21" s="41">
        <f t="shared" si="1"/>
        <v>315</v>
      </c>
      <c r="D21" s="21" t="s">
        <v>9</v>
      </c>
      <c r="E21" s="38" t="s">
        <v>31</v>
      </c>
      <c r="F21" s="44">
        <v>25</v>
      </c>
      <c r="G21" s="26">
        <v>2.5</v>
      </c>
      <c r="H21" s="27">
        <f t="shared" si="0"/>
        <v>62.5</v>
      </c>
      <c r="I21" s="33">
        <v>0</v>
      </c>
      <c r="J21" s="34">
        <f t="shared" si="2"/>
        <v>0</v>
      </c>
    </row>
    <row r="22" spans="1:10">
      <c r="A22" s="16" t="s">
        <v>32</v>
      </c>
      <c r="B22" s="13">
        <v>100</v>
      </c>
      <c r="C22" s="41">
        <f t="shared" si="1"/>
        <v>92</v>
      </c>
      <c r="D22" s="21" t="s">
        <v>4</v>
      </c>
      <c r="E22" s="39" t="s">
        <v>33</v>
      </c>
      <c r="F22" s="44">
        <v>8</v>
      </c>
      <c r="G22" s="26">
        <v>3.2</v>
      </c>
      <c r="H22" s="27">
        <f t="shared" si="0"/>
        <v>25.6</v>
      </c>
      <c r="I22" s="33">
        <v>0</v>
      </c>
      <c r="J22" s="34">
        <f t="shared" si="2"/>
        <v>0</v>
      </c>
    </row>
    <row r="23" spans="1:10">
      <c r="A23" s="16" t="s">
        <v>34</v>
      </c>
      <c r="B23" s="13">
        <v>340</v>
      </c>
      <c r="C23" s="41">
        <f t="shared" si="1"/>
        <v>315</v>
      </c>
      <c r="D23" s="21" t="s">
        <v>22</v>
      </c>
      <c r="E23" s="38" t="s">
        <v>35</v>
      </c>
      <c r="F23" s="44">
        <v>25</v>
      </c>
      <c r="G23" s="26">
        <v>3.8</v>
      </c>
      <c r="H23" s="27">
        <f t="shared" si="0"/>
        <v>95</v>
      </c>
      <c r="I23" s="33">
        <v>0</v>
      </c>
      <c r="J23" s="34">
        <f t="shared" si="2"/>
        <v>0</v>
      </c>
    </row>
    <row r="24" spans="1:10">
      <c r="A24" s="16" t="s">
        <v>36</v>
      </c>
      <c r="B24" s="13">
        <v>340</v>
      </c>
      <c r="C24" s="41">
        <f t="shared" si="1"/>
        <v>315</v>
      </c>
      <c r="D24" s="21" t="s">
        <v>22</v>
      </c>
      <c r="E24" s="38" t="s">
        <v>37</v>
      </c>
      <c r="F24" s="44">
        <v>25</v>
      </c>
      <c r="G24" s="26">
        <v>7</v>
      </c>
      <c r="H24" s="27">
        <f t="shared" si="0"/>
        <v>175</v>
      </c>
      <c r="I24" s="33">
        <v>0</v>
      </c>
      <c r="J24" s="34">
        <f t="shared" si="2"/>
        <v>0</v>
      </c>
    </row>
    <row r="25" spans="1:10">
      <c r="A25" s="16" t="s">
        <v>38</v>
      </c>
      <c r="B25" s="13">
        <v>500</v>
      </c>
      <c r="C25" s="41">
        <f t="shared" si="1"/>
        <v>460</v>
      </c>
      <c r="D25" s="21" t="s">
        <v>22</v>
      </c>
      <c r="E25" s="38" t="s">
        <v>39</v>
      </c>
      <c r="F25" s="44">
        <v>40</v>
      </c>
      <c r="G25" s="26">
        <v>7</v>
      </c>
      <c r="H25" s="27">
        <f t="shared" si="0"/>
        <v>280</v>
      </c>
      <c r="I25" s="33">
        <v>0</v>
      </c>
      <c r="J25" s="34">
        <f t="shared" si="2"/>
        <v>0</v>
      </c>
    </row>
    <row r="26" spans="1:10">
      <c r="A26" s="16" t="s">
        <v>40</v>
      </c>
      <c r="B26" s="13">
        <v>350</v>
      </c>
      <c r="C26" s="41">
        <f t="shared" si="1"/>
        <v>325</v>
      </c>
      <c r="D26" s="21" t="s">
        <v>41</v>
      </c>
      <c r="E26" s="38" t="s">
        <v>42</v>
      </c>
      <c r="F26" s="44">
        <v>25</v>
      </c>
      <c r="G26" s="26">
        <v>0</v>
      </c>
      <c r="H26" s="27">
        <f t="shared" si="0"/>
        <v>0</v>
      </c>
      <c r="I26" s="33">
        <v>10</v>
      </c>
      <c r="J26" s="34">
        <f t="shared" si="2"/>
        <v>250</v>
      </c>
    </row>
    <row r="27" spans="1:10">
      <c r="A27" s="16" t="s">
        <v>43</v>
      </c>
      <c r="B27" s="13">
        <v>400</v>
      </c>
      <c r="C27" s="41">
        <f t="shared" si="1"/>
        <v>375</v>
      </c>
      <c r="D27" s="21" t="s">
        <v>4</v>
      </c>
      <c r="E27" s="38" t="s">
        <v>44</v>
      </c>
      <c r="F27" s="44">
        <v>25</v>
      </c>
      <c r="G27" s="26">
        <v>0</v>
      </c>
      <c r="H27" s="27">
        <f t="shared" si="0"/>
        <v>0</v>
      </c>
      <c r="I27" s="33">
        <v>30</v>
      </c>
      <c r="J27" s="34">
        <f t="shared" si="2"/>
        <v>750</v>
      </c>
    </row>
    <row r="28" spans="1:10">
      <c r="A28" s="16" t="s">
        <v>45</v>
      </c>
      <c r="B28" s="13">
        <v>300</v>
      </c>
      <c r="C28" s="41">
        <f t="shared" si="1"/>
        <v>280</v>
      </c>
      <c r="D28" s="21" t="s">
        <v>4</v>
      </c>
      <c r="E28" s="38" t="s">
        <v>46</v>
      </c>
      <c r="F28" s="44">
        <v>20</v>
      </c>
      <c r="G28" s="26">
        <v>0</v>
      </c>
      <c r="H28" s="27">
        <f t="shared" si="0"/>
        <v>0</v>
      </c>
      <c r="I28" s="33">
        <v>15</v>
      </c>
      <c r="J28" s="34">
        <f t="shared" si="2"/>
        <v>300</v>
      </c>
    </row>
    <row r="29" spans="1:10">
      <c r="A29" s="16" t="s">
        <v>47</v>
      </c>
      <c r="B29" s="13">
        <v>300</v>
      </c>
      <c r="C29" s="41">
        <f t="shared" si="1"/>
        <v>280</v>
      </c>
      <c r="D29" s="21" t="s">
        <v>4</v>
      </c>
      <c r="E29" s="38" t="s">
        <v>48</v>
      </c>
      <c r="F29" s="44">
        <v>20</v>
      </c>
      <c r="G29" s="26">
        <v>0</v>
      </c>
      <c r="H29" s="27">
        <f t="shared" si="0"/>
        <v>0</v>
      </c>
      <c r="I29" s="33">
        <v>21</v>
      </c>
      <c r="J29" s="34">
        <f t="shared" si="2"/>
        <v>420</v>
      </c>
    </row>
    <row r="30" spans="1:10">
      <c r="A30" s="16" t="s">
        <v>49</v>
      </c>
      <c r="B30" s="13">
        <v>300</v>
      </c>
      <c r="C30" s="41">
        <f t="shared" si="1"/>
        <v>280</v>
      </c>
      <c r="D30" s="21" t="s">
        <v>4</v>
      </c>
      <c r="E30" s="38" t="s">
        <v>50</v>
      </c>
      <c r="F30" s="44">
        <v>20</v>
      </c>
      <c r="G30" s="26">
        <v>0</v>
      </c>
      <c r="H30" s="27">
        <f t="shared" si="0"/>
        <v>0</v>
      </c>
      <c r="I30" s="33">
        <v>30</v>
      </c>
      <c r="J30" s="34">
        <f t="shared" si="2"/>
        <v>600</v>
      </c>
    </row>
    <row r="31" spans="1:10">
      <c r="A31" s="16" t="s">
        <v>51</v>
      </c>
      <c r="B31" s="13">
        <v>300</v>
      </c>
      <c r="C31" s="41">
        <f t="shared" si="1"/>
        <v>280</v>
      </c>
      <c r="D31" s="21" t="s">
        <v>4</v>
      </c>
      <c r="E31" s="38" t="s">
        <v>178</v>
      </c>
      <c r="F31" s="44">
        <v>20</v>
      </c>
      <c r="G31" s="26">
        <v>0</v>
      </c>
      <c r="H31" s="27">
        <f t="shared" si="0"/>
        <v>0</v>
      </c>
      <c r="I31" s="33">
        <v>13</v>
      </c>
      <c r="J31" s="34">
        <f t="shared" si="2"/>
        <v>260</v>
      </c>
    </row>
    <row r="32" spans="1:10">
      <c r="A32" s="16" t="s">
        <v>52</v>
      </c>
      <c r="B32" s="13">
        <v>150</v>
      </c>
      <c r="C32" s="41">
        <f t="shared" si="1"/>
        <v>138</v>
      </c>
      <c r="D32" s="21" t="s">
        <v>4</v>
      </c>
      <c r="E32" s="38" t="s">
        <v>53</v>
      </c>
      <c r="F32" s="44">
        <v>12</v>
      </c>
      <c r="G32" s="26">
        <v>0</v>
      </c>
      <c r="H32" s="27">
        <f t="shared" si="0"/>
        <v>0</v>
      </c>
      <c r="I32" s="33">
        <v>9.5</v>
      </c>
      <c r="J32" s="34">
        <f t="shared" si="2"/>
        <v>114</v>
      </c>
    </row>
    <row r="33" spans="1:10">
      <c r="A33" s="16" t="s">
        <v>54</v>
      </c>
      <c r="B33" s="13">
        <v>250</v>
      </c>
      <c r="C33" s="41">
        <f t="shared" si="1"/>
        <v>235</v>
      </c>
      <c r="D33" s="21" t="s">
        <v>4</v>
      </c>
      <c r="E33" s="38" t="s">
        <v>179</v>
      </c>
      <c r="F33" s="44">
        <v>15</v>
      </c>
      <c r="G33" s="26">
        <v>0</v>
      </c>
      <c r="H33" s="27">
        <f t="shared" si="0"/>
        <v>0</v>
      </c>
      <c r="I33" s="33">
        <v>28</v>
      </c>
      <c r="J33" s="34">
        <f t="shared" si="2"/>
        <v>420</v>
      </c>
    </row>
    <row r="34" spans="1:10">
      <c r="A34" s="16" t="s">
        <v>55</v>
      </c>
      <c r="B34" s="13">
        <v>50</v>
      </c>
      <c r="C34" s="41">
        <f t="shared" si="1"/>
        <v>46</v>
      </c>
      <c r="D34" s="21" t="s">
        <v>4</v>
      </c>
      <c r="E34" s="39" t="s">
        <v>180</v>
      </c>
      <c r="F34" s="44">
        <v>4</v>
      </c>
      <c r="G34" s="26">
        <v>21</v>
      </c>
      <c r="H34" s="27">
        <f t="shared" si="0"/>
        <v>84</v>
      </c>
      <c r="I34" s="33">
        <v>0</v>
      </c>
      <c r="J34" s="34">
        <f t="shared" si="2"/>
        <v>0</v>
      </c>
    </row>
    <row r="35" spans="1:10">
      <c r="A35" s="16" t="s">
        <v>56</v>
      </c>
      <c r="B35" s="13">
        <v>150</v>
      </c>
      <c r="C35" s="41">
        <f t="shared" si="1"/>
        <v>140</v>
      </c>
      <c r="D35" s="21" t="s">
        <v>9</v>
      </c>
      <c r="E35" s="38" t="s">
        <v>57</v>
      </c>
      <c r="F35" s="44">
        <v>10</v>
      </c>
      <c r="G35" s="26">
        <v>3</v>
      </c>
      <c r="H35" s="27">
        <f t="shared" si="0"/>
        <v>30</v>
      </c>
      <c r="I35" s="33">
        <v>0</v>
      </c>
      <c r="J35" s="34">
        <f t="shared" si="2"/>
        <v>0</v>
      </c>
    </row>
    <row r="36" spans="1:10">
      <c r="A36" s="16" t="s">
        <v>58</v>
      </c>
      <c r="B36" s="13">
        <v>60</v>
      </c>
      <c r="C36" s="41">
        <f t="shared" si="1"/>
        <v>55</v>
      </c>
      <c r="D36" s="21" t="s">
        <v>9</v>
      </c>
      <c r="E36" s="38" t="s">
        <v>59</v>
      </c>
      <c r="F36" s="44">
        <v>5</v>
      </c>
      <c r="G36" s="26">
        <v>9</v>
      </c>
      <c r="H36" s="27">
        <f t="shared" si="0"/>
        <v>45</v>
      </c>
      <c r="I36" s="33">
        <v>0</v>
      </c>
      <c r="J36" s="34">
        <f t="shared" si="2"/>
        <v>0</v>
      </c>
    </row>
    <row r="37" spans="1:10">
      <c r="A37" s="1" t="s">
        <v>60</v>
      </c>
      <c r="B37" s="4">
        <v>144</v>
      </c>
      <c r="C37" s="42">
        <f t="shared" si="1"/>
        <v>144</v>
      </c>
      <c r="D37" s="5" t="s">
        <v>4</v>
      </c>
      <c r="E37" s="3" t="s">
        <v>61</v>
      </c>
      <c r="F37" s="8">
        <v>0</v>
      </c>
      <c r="G37" s="9">
        <v>0</v>
      </c>
      <c r="H37" s="10">
        <f t="shared" si="0"/>
        <v>0</v>
      </c>
      <c r="I37" s="9">
        <v>0</v>
      </c>
      <c r="J37" s="10">
        <f t="shared" si="2"/>
        <v>0</v>
      </c>
    </row>
    <row r="38" spans="1:10">
      <c r="A38" s="16" t="s">
        <v>62</v>
      </c>
      <c r="B38" s="13">
        <v>100</v>
      </c>
      <c r="C38" s="41">
        <f t="shared" si="1"/>
        <v>92</v>
      </c>
      <c r="D38" s="21" t="s">
        <v>9</v>
      </c>
      <c r="E38" s="38" t="s">
        <v>63</v>
      </c>
      <c r="F38" s="44">
        <v>8</v>
      </c>
      <c r="G38" s="26">
        <v>2.8</v>
      </c>
      <c r="H38" s="27">
        <f t="shared" si="0"/>
        <v>22.4</v>
      </c>
      <c r="I38" s="33">
        <v>0</v>
      </c>
      <c r="J38" s="34">
        <f t="shared" si="2"/>
        <v>0</v>
      </c>
    </row>
    <row r="39" spans="1:10">
      <c r="A39" s="16" t="s">
        <v>64</v>
      </c>
      <c r="B39" s="13">
        <v>70</v>
      </c>
      <c r="C39" s="41">
        <f t="shared" si="1"/>
        <v>65</v>
      </c>
      <c r="D39" s="21" t="s">
        <v>4</v>
      </c>
      <c r="E39" s="38" t="s">
        <v>65</v>
      </c>
      <c r="F39" s="44">
        <v>5</v>
      </c>
      <c r="G39" s="26">
        <v>0</v>
      </c>
      <c r="H39" s="27">
        <f t="shared" si="0"/>
        <v>0</v>
      </c>
      <c r="I39" s="33">
        <v>16</v>
      </c>
      <c r="J39" s="34">
        <f t="shared" si="2"/>
        <v>80</v>
      </c>
    </row>
    <row r="40" spans="1:10">
      <c r="A40" s="16" t="s">
        <v>66</v>
      </c>
      <c r="B40" s="13">
        <v>2200</v>
      </c>
      <c r="C40" s="41">
        <f t="shared" si="1"/>
        <v>2100</v>
      </c>
      <c r="D40" s="21" t="s">
        <v>22</v>
      </c>
      <c r="E40" s="38" t="s">
        <v>67</v>
      </c>
      <c r="F40" s="44">
        <v>100</v>
      </c>
      <c r="G40" s="26">
        <v>0</v>
      </c>
      <c r="H40" s="27">
        <f t="shared" si="0"/>
        <v>0</v>
      </c>
      <c r="I40" s="33">
        <v>1.64</v>
      </c>
      <c r="J40" s="34">
        <f t="shared" si="2"/>
        <v>164</v>
      </c>
    </row>
    <row r="41" spans="1:10">
      <c r="A41" s="16" t="s">
        <v>68</v>
      </c>
      <c r="B41" s="13">
        <v>150</v>
      </c>
      <c r="C41" s="41">
        <f t="shared" si="1"/>
        <v>140</v>
      </c>
      <c r="D41" s="21" t="s">
        <v>9</v>
      </c>
      <c r="E41" s="38" t="s">
        <v>69</v>
      </c>
      <c r="F41" s="44">
        <v>10</v>
      </c>
      <c r="G41" s="26">
        <v>5</v>
      </c>
      <c r="H41" s="27">
        <f t="shared" si="0"/>
        <v>50</v>
      </c>
      <c r="I41" s="33">
        <v>0</v>
      </c>
      <c r="J41" s="34">
        <f t="shared" si="2"/>
        <v>0</v>
      </c>
    </row>
    <row r="42" spans="1:10">
      <c r="A42" s="16" t="s">
        <v>70</v>
      </c>
      <c r="B42" s="13">
        <v>12</v>
      </c>
      <c r="C42" s="41">
        <f t="shared" si="1"/>
        <v>11</v>
      </c>
      <c r="D42" s="21" t="s">
        <v>4</v>
      </c>
      <c r="E42" s="38" t="s">
        <v>71</v>
      </c>
      <c r="F42" s="44">
        <v>1</v>
      </c>
      <c r="G42" s="26">
        <v>0</v>
      </c>
      <c r="H42" s="27">
        <f t="shared" si="0"/>
        <v>0</v>
      </c>
      <c r="I42" s="33">
        <v>10.25</v>
      </c>
      <c r="J42" s="34">
        <f t="shared" si="2"/>
        <v>10.25</v>
      </c>
    </row>
    <row r="43" spans="1:10">
      <c r="A43" s="16" t="s">
        <v>72</v>
      </c>
      <c r="B43" s="13">
        <v>60</v>
      </c>
      <c r="C43" s="41">
        <f t="shared" si="1"/>
        <v>55</v>
      </c>
      <c r="D43" s="21" t="s">
        <v>9</v>
      </c>
      <c r="E43" s="38" t="s">
        <v>73</v>
      </c>
      <c r="F43" s="44">
        <v>5</v>
      </c>
      <c r="G43" s="26">
        <v>5</v>
      </c>
      <c r="H43" s="27">
        <f t="shared" si="0"/>
        <v>25</v>
      </c>
      <c r="I43" s="33">
        <v>0</v>
      </c>
      <c r="J43" s="34">
        <f t="shared" si="2"/>
        <v>0</v>
      </c>
    </row>
    <row r="44" spans="1:10">
      <c r="A44" s="16" t="s">
        <v>74</v>
      </c>
      <c r="B44" s="13">
        <v>12</v>
      </c>
      <c r="C44" s="41">
        <f t="shared" si="1"/>
        <v>12</v>
      </c>
      <c r="D44" s="21" t="s">
        <v>4</v>
      </c>
      <c r="E44" s="38" t="s">
        <v>75</v>
      </c>
      <c r="F44" s="44">
        <v>0</v>
      </c>
      <c r="G44" s="26">
        <v>0</v>
      </c>
      <c r="H44" s="27">
        <f t="shared" si="0"/>
        <v>0</v>
      </c>
      <c r="I44" s="33">
        <v>20.75</v>
      </c>
      <c r="J44" s="34">
        <f t="shared" si="2"/>
        <v>0</v>
      </c>
    </row>
    <row r="45" spans="1:10">
      <c r="A45" s="16" t="s">
        <v>76</v>
      </c>
      <c r="B45" s="13">
        <v>400</v>
      </c>
      <c r="C45" s="41">
        <f t="shared" si="1"/>
        <v>385</v>
      </c>
      <c r="D45" s="21" t="s">
        <v>9</v>
      </c>
      <c r="E45" s="38" t="s">
        <v>181</v>
      </c>
      <c r="F45" s="44">
        <v>15</v>
      </c>
      <c r="G45" s="26">
        <v>4.5</v>
      </c>
      <c r="H45" s="27">
        <f t="shared" si="0"/>
        <v>67.5</v>
      </c>
      <c r="I45" s="33">
        <v>0</v>
      </c>
      <c r="J45" s="34">
        <f t="shared" si="2"/>
        <v>0</v>
      </c>
    </row>
    <row r="46" spans="1:10">
      <c r="A46" s="16" t="s">
        <v>77</v>
      </c>
      <c r="B46" s="13">
        <v>400</v>
      </c>
      <c r="C46" s="41">
        <f t="shared" si="1"/>
        <v>385</v>
      </c>
      <c r="D46" s="21" t="s">
        <v>9</v>
      </c>
      <c r="E46" s="38" t="s">
        <v>182</v>
      </c>
      <c r="F46" s="44">
        <v>15</v>
      </c>
      <c r="G46" s="26">
        <v>5.4</v>
      </c>
      <c r="H46" s="27">
        <f t="shared" si="0"/>
        <v>81</v>
      </c>
      <c r="I46" s="33">
        <v>0</v>
      </c>
      <c r="J46" s="34">
        <f t="shared" si="2"/>
        <v>0</v>
      </c>
    </row>
    <row r="47" spans="1:10">
      <c r="A47" s="16" t="s">
        <v>78</v>
      </c>
      <c r="B47" s="13">
        <v>90</v>
      </c>
      <c r="C47" s="41">
        <f t="shared" si="1"/>
        <v>85</v>
      </c>
      <c r="D47" s="21" t="s">
        <v>4</v>
      </c>
      <c r="E47" s="38" t="s">
        <v>183</v>
      </c>
      <c r="F47" s="44">
        <v>5</v>
      </c>
      <c r="G47" s="26">
        <v>0</v>
      </c>
      <c r="H47" s="27">
        <f t="shared" si="0"/>
        <v>0</v>
      </c>
      <c r="I47" s="33">
        <v>7</v>
      </c>
      <c r="J47" s="34">
        <f t="shared" si="2"/>
        <v>35</v>
      </c>
    </row>
    <row r="48" spans="1:10">
      <c r="A48" s="16" t="s">
        <v>79</v>
      </c>
      <c r="B48" s="13">
        <v>150</v>
      </c>
      <c r="C48" s="41">
        <f t="shared" si="1"/>
        <v>138</v>
      </c>
      <c r="D48" s="21" t="s">
        <v>4</v>
      </c>
      <c r="E48" s="38" t="s">
        <v>80</v>
      </c>
      <c r="F48" s="44">
        <v>12</v>
      </c>
      <c r="G48" s="26">
        <v>12</v>
      </c>
      <c r="H48" s="27">
        <f t="shared" si="0"/>
        <v>144</v>
      </c>
      <c r="I48" s="33">
        <v>0</v>
      </c>
      <c r="J48" s="34">
        <f t="shared" si="2"/>
        <v>0</v>
      </c>
    </row>
    <row r="49" spans="1:10">
      <c r="A49" s="16" t="s">
        <v>81</v>
      </c>
      <c r="B49" s="13">
        <v>500</v>
      </c>
      <c r="C49" s="41">
        <f t="shared" si="1"/>
        <v>460</v>
      </c>
      <c r="D49" s="21" t="s">
        <v>9</v>
      </c>
      <c r="E49" s="38" t="s">
        <v>82</v>
      </c>
      <c r="F49" s="44">
        <v>40</v>
      </c>
      <c r="G49" s="26">
        <v>0</v>
      </c>
      <c r="H49" s="27">
        <f t="shared" si="0"/>
        <v>0</v>
      </c>
      <c r="I49" s="33">
        <v>1.7</v>
      </c>
      <c r="J49" s="34">
        <f t="shared" si="2"/>
        <v>68</v>
      </c>
    </row>
    <row r="50" spans="1:10">
      <c r="A50" s="16" t="s">
        <v>83</v>
      </c>
      <c r="B50" s="13">
        <v>500</v>
      </c>
      <c r="C50" s="41">
        <f t="shared" si="1"/>
        <v>480</v>
      </c>
      <c r="D50" s="21" t="s">
        <v>4</v>
      </c>
      <c r="E50" s="39" t="s">
        <v>84</v>
      </c>
      <c r="F50" s="44">
        <v>20</v>
      </c>
      <c r="G50" s="26">
        <v>3.6</v>
      </c>
      <c r="H50" s="27">
        <f t="shared" si="0"/>
        <v>72</v>
      </c>
      <c r="I50" s="33">
        <v>0</v>
      </c>
      <c r="J50" s="34">
        <f t="shared" si="2"/>
        <v>0</v>
      </c>
    </row>
    <row r="51" spans="1:10" ht="26.25">
      <c r="A51" s="16" t="s">
        <v>85</v>
      </c>
      <c r="B51" s="13">
        <v>12</v>
      </c>
      <c r="C51" s="41">
        <f t="shared" si="1"/>
        <v>11</v>
      </c>
      <c r="D51" s="21" t="s">
        <v>9</v>
      </c>
      <c r="E51" s="39" t="s">
        <v>86</v>
      </c>
      <c r="F51" s="44">
        <v>1</v>
      </c>
      <c r="G51" s="26">
        <v>0</v>
      </c>
      <c r="H51" s="27">
        <f t="shared" si="0"/>
        <v>0</v>
      </c>
      <c r="I51" s="33">
        <v>3.4</v>
      </c>
      <c r="J51" s="34">
        <f t="shared" si="2"/>
        <v>3.4</v>
      </c>
    </row>
    <row r="52" spans="1:10">
      <c r="A52" s="16" t="s">
        <v>87</v>
      </c>
      <c r="B52" s="13">
        <v>30</v>
      </c>
      <c r="C52" s="41">
        <f t="shared" si="1"/>
        <v>28</v>
      </c>
      <c r="D52" s="21" t="s">
        <v>4</v>
      </c>
      <c r="E52" s="39" t="s">
        <v>88</v>
      </c>
      <c r="F52" s="44">
        <v>2</v>
      </c>
      <c r="G52" s="26">
        <v>27</v>
      </c>
      <c r="H52" s="27">
        <f t="shared" si="0"/>
        <v>54</v>
      </c>
      <c r="I52" s="33">
        <v>0</v>
      </c>
      <c r="J52" s="34">
        <f t="shared" si="2"/>
        <v>0</v>
      </c>
    </row>
    <row r="53" spans="1:10" ht="26.25">
      <c r="A53" s="16" t="s">
        <v>89</v>
      </c>
      <c r="B53" s="13">
        <v>12</v>
      </c>
      <c r="C53" s="41">
        <f t="shared" si="1"/>
        <v>11</v>
      </c>
      <c r="D53" s="21" t="s">
        <v>90</v>
      </c>
      <c r="E53" s="39" t="s">
        <v>91</v>
      </c>
      <c r="F53" s="44">
        <v>1</v>
      </c>
      <c r="G53" s="26">
        <v>35</v>
      </c>
      <c r="H53" s="27">
        <f t="shared" si="0"/>
        <v>35</v>
      </c>
      <c r="I53" s="33">
        <v>0</v>
      </c>
      <c r="J53" s="34">
        <f t="shared" si="2"/>
        <v>0</v>
      </c>
    </row>
    <row r="54" spans="1:10" ht="26.25">
      <c r="A54" s="16" t="s">
        <v>92</v>
      </c>
      <c r="B54" s="13">
        <v>12</v>
      </c>
      <c r="C54" s="41">
        <f t="shared" si="1"/>
        <v>11</v>
      </c>
      <c r="D54" s="21" t="s">
        <v>90</v>
      </c>
      <c r="E54" s="39" t="s">
        <v>93</v>
      </c>
      <c r="F54" s="44">
        <v>1</v>
      </c>
      <c r="G54" s="26">
        <v>35</v>
      </c>
      <c r="H54" s="27">
        <f t="shared" si="0"/>
        <v>35</v>
      </c>
      <c r="I54" s="33">
        <v>0</v>
      </c>
      <c r="J54" s="34">
        <f t="shared" si="2"/>
        <v>0</v>
      </c>
    </row>
    <row r="55" spans="1:10" ht="26.25">
      <c r="A55" s="16" t="s">
        <v>94</v>
      </c>
      <c r="B55" s="13">
        <v>24</v>
      </c>
      <c r="C55" s="41">
        <f t="shared" si="1"/>
        <v>22</v>
      </c>
      <c r="D55" s="21" t="s">
        <v>9</v>
      </c>
      <c r="E55" s="39" t="s">
        <v>95</v>
      </c>
      <c r="F55" s="44">
        <v>2</v>
      </c>
      <c r="G55" s="26">
        <v>0</v>
      </c>
      <c r="H55" s="27">
        <f t="shared" si="0"/>
        <v>0</v>
      </c>
      <c r="I55" s="33">
        <v>5.5</v>
      </c>
      <c r="J55" s="34">
        <f t="shared" si="2"/>
        <v>11</v>
      </c>
    </row>
    <row r="56" spans="1:10">
      <c r="A56" s="16" t="s">
        <v>96</v>
      </c>
      <c r="B56" s="13">
        <v>24</v>
      </c>
      <c r="C56" s="41">
        <f t="shared" si="1"/>
        <v>22</v>
      </c>
      <c r="D56" s="21" t="s">
        <v>9</v>
      </c>
      <c r="E56" s="39" t="s">
        <v>97</v>
      </c>
      <c r="F56" s="44">
        <v>2</v>
      </c>
      <c r="G56" s="26">
        <v>0</v>
      </c>
      <c r="H56" s="27">
        <f t="shared" si="0"/>
        <v>0</v>
      </c>
      <c r="I56" s="33">
        <v>4.26</v>
      </c>
      <c r="J56" s="34">
        <f t="shared" si="2"/>
        <v>8.52</v>
      </c>
    </row>
    <row r="57" spans="1:10">
      <c r="A57" s="16" t="s">
        <v>98</v>
      </c>
      <c r="B57" s="13">
        <v>24</v>
      </c>
      <c r="C57" s="41">
        <f t="shared" si="1"/>
        <v>22</v>
      </c>
      <c r="D57" s="21" t="s">
        <v>9</v>
      </c>
      <c r="E57" s="39" t="s">
        <v>99</v>
      </c>
      <c r="F57" s="44">
        <v>2</v>
      </c>
      <c r="G57" s="26">
        <v>3.2</v>
      </c>
      <c r="H57" s="27">
        <f t="shared" si="0"/>
        <v>6.4</v>
      </c>
      <c r="I57" s="33">
        <v>0</v>
      </c>
      <c r="J57" s="34">
        <f t="shared" si="2"/>
        <v>0</v>
      </c>
    </row>
    <row r="58" spans="1:10">
      <c r="A58" s="16" t="s">
        <v>100</v>
      </c>
      <c r="B58" s="13">
        <v>24</v>
      </c>
      <c r="C58" s="41">
        <f t="shared" si="1"/>
        <v>22</v>
      </c>
      <c r="D58" s="21" t="s">
        <v>9</v>
      </c>
      <c r="E58" s="39" t="s">
        <v>101</v>
      </c>
      <c r="F58" s="44">
        <v>2</v>
      </c>
      <c r="G58" s="26">
        <v>2.2999999999999998</v>
      </c>
      <c r="H58" s="27">
        <f t="shared" si="0"/>
        <v>4.5999999999999996</v>
      </c>
      <c r="I58" s="33">
        <v>0</v>
      </c>
      <c r="J58" s="34">
        <f t="shared" si="2"/>
        <v>0</v>
      </c>
    </row>
    <row r="59" spans="1:10">
      <c r="A59" s="16" t="s">
        <v>102</v>
      </c>
      <c r="B59" s="13">
        <v>60</v>
      </c>
      <c r="C59" s="41">
        <f t="shared" si="1"/>
        <v>55</v>
      </c>
      <c r="D59" s="20" t="s">
        <v>22</v>
      </c>
      <c r="E59" s="38" t="s">
        <v>103</v>
      </c>
      <c r="F59" s="44">
        <v>5</v>
      </c>
      <c r="G59" s="26">
        <v>0</v>
      </c>
      <c r="H59" s="27">
        <f t="shared" si="0"/>
        <v>0</v>
      </c>
      <c r="I59" s="33">
        <v>2.7</v>
      </c>
      <c r="J59" s="34">
        <f t="shared" si="2"/>
        <v>13.5</v>
      </c>
    </row>
    <row r="60" spans="1:10" ht="25.5">
      <c r="A60" s="16" t="s">
        <v>104</v>
      </c>
      <c r="B60" s="13">
        <v>10</v>
      </c>
      <c r="C60" s="41">
        <f t="shared" si="1"/>
        <v>9</v>
      </c>
      <c r="D60" s="21" t="s">
        <v>105</v>
      </c>
      <c r="E60" s="38" t="s">
        <v>106</v>
      </c>
      <c r="F60" s="44">
        <v>1</v>
      </c>
      <c r="G60" s="26">
        <v>0</v>
      </c>
      <c r="H60" s="27">
        <f t="shared" si="0"/>
        <v>0</v>
      </c>
      <c r="I60" s="33">
        <v>4.5599999999999996</v>
      </c>
      <c r="J60" s="34">
        <f t="shared" si="2"/>
        <v>4.5599999999999996</v>
      </c>
    </row>
    <row r="61" spans="1:10">
      <c r="A61" s="16" t="s">
        <v>107</v>
      </c>
      <c r="B61" s="13">
        <v>200</v>
      </c>
      <c r="C61" s="41">
        <f t="shared" si="1"/>
        <v>195</v>
      </c>
      <c r="D61" s="21" t="s">
        <v>9</v>
      </c>
      <c r="E61" s="38" t="s">
        <v>108</v>
      </c>
      <c r="F61" s="44">
        <v>5</v>
      </c>
      <c r="G61" s="26">
        <v>0</v>
      </c>
      <c r="H61" s="27">
        <f t="shared" si="0"/>
        <v>0</v>
      </c>
      <c r="I61" s="33">
        <v>3.95</v>
      </c>
      <c r="J61" s="34">
        <f t="shared" si="2"/>
        <v>19.75</v>
      </c>
    </row>
    <row r="62" spans="1:10">
      <c r="A62" s="16" t="s">
        <v>109</v>
      </c>
      <c r="B62" s="13">
        <v>200</v>
      </c>
      <c r="C62" s="41">
        <f t="shared" si="1"/>
        <v>195</v>
      </c>
      <c r="D62" s="20" t="s">
        <v>22</v>
      </c>
      <c r="E62" s="38" t="s">
        <v>184</v>
      </c>
      <c r="F62" s="44">
        <v>5</v>
      </c>
      <c r="G62" s="26">
        <v>0</v>
      </c>
      <c r="H62" s="27">
        <f t="shared" si="0"/>
        <v>0</v>
      </c>
      <c r="I62" s="33">
        <v>4.0999999999999996</v>
      </c>
      <c r="J62" s="34">
        <f t="shared" si="2"/>
        <v>20.5</v>
      </c>
    </row>
    <row r="63" spans="1:10">
      <c r="A63" s="16" t="s">
        <v>110</v>
      </c>
      <c r="B63" s="13">
        <v>200</v>
      </c>
      <c r="C63" s="41">
        <f t="shared" si="1"/>
        <v>190</v>
      </c>
      <c r="D63" s="20" t="s">
        <v>22</v>
      </c>
      <c r="E63" s="38" t="s">
        <v>111</v>
      </c>
      <c r="F63" s="44">
        <v>10</v>
      </c>
      <c r="G63" s="26">
        <v>2.2999999999999998</v>
      </c>
      <c r="H63" s="27">
        <f t="shared" si="0"/>
        <v>23</v>
      </c>
      <c r="I63" s="33">
        <v>0</v>
      </c>
      <c r="J63" s="34">
        <f t="shared" si="2"/>
        <v>0</v>
      </c>
    </row>
    <row r="64" spans="1:10">
      <c r="A64" s="16" t="s">
        <v>112</v>
      </c>
      <c r="B64" s="13">
        <v>20</v>
      </c>
      <c r="C64" s="41">
        <f t="shared" si="1"/>
        <v>19</v>
      </c>
      <c r="D64" s="20" t="s">
        <v>22</v>
      </c>
      <c r="E64" s="38" t="s">
        <v>113</v>
      </c>
      <c r="F64" s="44">
        <v>1</v>
      </c>
      <c r="G64" s="26">
        <v>0</v>
      </c>
      <c r="H64" s="27">
        <f t="shared" si="0"/>
        <v>0</v>
      </c>
      <c r="I64" s="33">
        <v>3.1</v>
      </c>
      <c r="J64" s="34">
        <f t="shared" si="2"/>
        <v>3.1</v>
      </c>
    </row>
    <row r="65" spans="1:10">
      <c r="A65" s="16" t="s">
        <v>114</v>
      </c>
      <c r="B65" s="13">
        <v>150</v>
      </c>
      <c r="C65" s="41">
        <f t="shared" si="1"/>
        <v>138</v>
      </c>
      <c r="D65" s="20" t="s">
        <v>22</v>
      </c>
      <c r="E65" s="39" t="s">
        <v>115</v>
      </c>
      <c r="F65" s="44">
        <v>12</v>
      </c>
      <c r="G65" s="26">
        <v>0</v>
      </c>
      <c r="H65" s="27">
        <f t="shared" si="0"/>
        <v>0</v>
      </c>
      <c r="I65" s="33">
        <v>4.0999999999999996</v>
      </c>
      <c r="J65" s="34">
        <f t="shared" si="2"/>
        <v>49.199999999999996</v>
      </c>
    </row>
    <row r="66" spans="1:10">
      <c r="A66" s="16" t="s">
        <v>116</v>
      </c>
      <c r="B66" s="12">
        <v>29</v>
      </c>
      <c r="C66" s="41">
        <f t="shared" si="1"/>
        <v>27</v>
      </c>
      <c r="D66" s="20" t="s">
        <v>90</v>
      </c>
      <c r="E66" s="38" t="s">
        <v>185</v>
      </c>
      <c r="F66" s="44">
        <v>2</v>
      </c>
      <c r="G66" s="26">
        <v>60</v>
      </c>
      <c r="H66" s="27">
        <f t="shared" si="0"/>
        <v>120</v>
      </c>
      <c r="I66" s="33">
        <v>0</v>
      </c>
      <c r="J66" s="34">
        <f t="shared" si="2"/>
        <v>0</v>
      </c>
    </row>
    <row r="67" spans="1:10">
      <c r="A67" s="16" t="s">
        <v>117</v>
      </c>
      <c r="B67" s="12">
        <v>420</v>
      </c>
      <c r="C67" s="41">
        <f t="shared" si="1"/>
        <v>400</v>
      </c>
      <c r="D67" s="20" t="s">
        <v>22</v>
      </c>
      <c r="E67" s="38" t="s">
        <v>118</v>
      </c>
      <c r="F67" s="44">
        <v>20</v>
      </c>
      <c r="G67" s="26">
        <v>1.52</v>
      </c>
      <c r="H67" s="27">
        <f t="shared" si="0"/>
        <v>30.4</v>
      </c>
      <c r="I67" s="33">
        <v>0</v>
      </c>
      <c r="J67" s="34">
        <f t="shared" si="2"/>
        <v>0</v>
      </c>
    </row>
    <row r="68" spans="1:10">
      <c r="A68" s="16" t="s">
        <v>119</v>
      </c>
      <c r="B68" s="12">
        <v>144</v>
      </c>
      <c r="C68" s="41">
        <f t="shared" si="1"/>
        <v>132</v>
      </c>
      <c r="D68" s="20" t="s">
        <v>22</v>
      </c>
      <c r="E68" s="38" t="s">
        <v>120</v>
      </c>
      <c r="F68" s="44">
        <v>12</v>
      </c>
      <c r="G68" s="26">
        <v>9.5</v>
      </c>
      <c r="H68" s="27">
        <f t="shared" si="0"/>
        <v>114</v>
      </c>
      <c r="I68" s="33">
        <v>0</v>
      </c>
      <c r="J68" s="34">
        <f t="shared" si="2"/>
        <v>0</v>
      </c>
    </row>
    <row r="69" spans="1:10">
      <c r="A69" s="16" t="s">
        <v>121</v>
      </c>
      <c r="B69" s="12">
        <v>144</v>
      </c>
      <c r="C69" s="41">
        <f t="shared" si="1"/>
        <v>132</v>
      </c>
      <c r="D69" s="20" t="s">
        <v>22</v>
      </c>
      <c r="E69" s="38" t="s">
        <v>122</v>
      </c>
      <c r="F69" s="44">
        <v>12</v>
      </c>
      <c r="G69" s="26">
        <v>9</v>
      </c>
      <c r="H69" s="27">
        <f t="shared" si="0"/>
        <v>108</v>
      </c>
      <c r="I69" s="33">
        <v>0</v>
      </c>
      <c r="J69" s="34">
        <f t="shared" si="2"/>
        <v>0</v>
      </c>
    </row>
    <row r="70" spans="1:10">
      <c r="A70" s="16" t="s">
        <v>123</v>
      </c>
      <c r="B70" s="12">
        <v>10</v>
      </c>
      <c r="C70" s="41">
        <f t="shared" si="1"/>
        <v>9</v>
      </c>
      <c r="D70" s="20" t="s">
        <v>22</v>
      </c>
      <c r="E70" s="38" t="s">
        <v>124</v>
      </c>
      <c r="F70" s="44">
        <v>1</v>
      </c>
      <c r="G70" s="26">
        <v>0</v>
      </c>
      <c r="H70" s="27">
        <f t="shared" si="0"/>
        <v>0</v>
      </c>
      <c r="I70" s="33">
        <v>8.1</v>
      </c>
      <c r="J70" s="34">
        <f t="shared" si="2"/>
        <v>8.1</v>
      </c>
    </row>
    <row r="71" spans="1:10">
      <c r="A71" s="16" t="s">
        <v>125</v>
      </c>
      <c r="B71" s="12">
        <v>60</v>
      </c>
      <c r="C71" s="41">
        <f t="shared" si="1"/>
        <v>55</v>
      </c>
      <c r="D71" s="20" t="s">
        <v>22</v>
      </c>
      <c r="E71" s="38" t="s">
        <v>126</v>
      </c>
      <c r="F71" s="44">
        <v>5</v>
      </c>
      <c r="G71" s="26">
        <v>4</v>
      </c>
      <c r="H71" s="27">
        <f t="shared" si="0"/>
        <v>20</v>
      </c>
      <c r="I71" s="33">
        <v>0</v>
      </c>
      <c r="J71" s="34">
        <f t="shared" si="2"/>
        <v>0</v>
      </c>
    </row>
    <row r="72" spans="1:10">
      <c r="A72" s="16" t="s">
        <v>127</v>
      </c>
      <c r="B72" s="12">
        <v>20</v>
      </c>
      <c r="C72" s="41">
        <f t="shared" si="1"/>
        <v>19</v>
      </c>
      <c r="D72" s="20" t="s">
        <v>22</v>
      </c>
      <c r="E72" s="38" t="s">
        <v>128</v>
      </c>
      <c r="F72" s="44">
        <v>1</v>
      </c>
      <c r="G72" s="26">
        <v>0</v>
      </c>
      <c r="H72" s="27">
        <f t="shared" ref="H72:H95" si="3">F72*G72</f>
        <v>0</v>
      </c>
      <c r="I72" s="33">
        <v>5.95</v>
      </c>
      <c r="J72" s="34">
        <f t="shared" si="2"/>
        <v>5.95</v>
      </c>
    </row>
    <row r="73" spans="1:10">
      <c r="A73" s="16" t="s">
        <v>129</v>
      </c>
      <c r="B73" s="12">
        <v>192</v>
      </c>
      <c r="C73" s="41">
        <f t="shared" ref="C73:C95" si="4">B73-(F73)</f>
        <v>176</v>
      </c>
      <c r="D73" s="20" t="s">
        <v>9</v>
      </c>
      <c r="E73" s="38" t="s">
        <v>130</v>
      </c>
      <c r="F73" s="44">
        <v>16</v>
      </c>
      <c r="G73" s="26">
        <v>11.8</v>
      </c>
      <c r="H73" s="27">
        <f t="shared" si="3"/>
        <v>188.8</v>
      </c>
      <c r="I73" s="33">
        <v>0</v>
      </c>
      <c r="J73" s="34">
        <f t="shared" ref="J73:J95" si="5">F73*I73</f>
        <v>0</v>
      </c>
    </row>
    <row r="74" spans="1:10">
      <c r="A74" s="1" t="s">
        <v>131</v>
      </c>
      <c r="B74" s="2">
        <v>192</v>
      </c>
      <c r="C74" s="42">
        <f t="shared" si="4"/>
        <v>192</v>
      </c>
      <c r="D74" s="3" t="s">
        <v>9</v>
      </c>
      <c r="E74" s="3" t="s">
        <v>132</v>
      </c>
      <c r="F74" s="8">
        <v>0</v>
      </c>
      <c r="G74" s="9">
        <v>0</v>
      </c>
      <c r="H74" s="10">
        <f t="shared" si="3"/>
        <v>0</v>
      </c>
      <c r="I74" s="9">
        <v>0</v>
      </c>
      <c r="J74" s="10">
        <f t="shared" si="5"/>
        <v>0</v>
      </c>
    </row>
    <row r="75" spans="1:10">
      <c r="A75" s="17" t="s">
        <v>131</v>
      </c>
      <c r="B75" s="12">
        <v>15</v>
      </c>
      <c r="C75" s="41">
        <f t="shared" si="4"/>
        <v>14</v>
      </c>
      <c r="D75" s="20" t="s">
        <v>22</v>
      </c>
      <c r="E75" s="38" t="s">
        <v>194</v>
      </c>
      <c r="F75" s="44">
        <v>1</v>
      </c>
      <c r="G75" s="26">
        <v>15</v>
      </c>
      <c r="H75" s="27">
        <f t="shared" si="3"/>
        <v>15</v>
      </c>
      <c r="I75" s="33">
        <v>0</v>
      </c>
      <c r="J75" s="34">
        <f t="shared" si="5"/>
        <v>0</v>
      </c>
    </row>
    <row r="76" spans="1:10">
      <c r="A76" s="17" t="s">
        <v>133</v>
      </c>
      <c r="B76" s="12">
        <v>15</v>
      </c>
      <c r="C76" s="41">
        <f t="shared" si="4"/>
        <v>14</v>
      </c>
      <c r="D76" s="20" t="s">
        <v>22</v>
      </c>
      <c r="E76" s="46" t="s">
        <v>135</v>
      </c>
      <c r="F76" s="44">
        <v>1</v>
      </c>
      <c r="G76" s="26">
        <v>13</v>
      </c>
      <c r="H76" s="27">
        <f t="shared" si="3"/>
        <v>13</v>
      </c>
      <c r="I76" s="33">
        <v>0</v>
      </c>
      <c r="J76" s="34">
        <f t="shared" si="5"/>
        <v>0</v>
      </c>
    </row>
    <row r="77" spans="1:10">
      <c r="A77" s="17" t="s">
        <v>134</v>
      </c>
      <c r="B77" s="12">
        <v>10</v>
      </c>
      <c r="C77" s="41">
        <f t="shared" si="4"/>
        <v>9</v>
      </c>
      <c r="D77" s="20" t="s">
        <v>22</v>
      </c>
      <c r="E77" s="38" t="s">
        <v>186</v>
      </c>
      <c r="F77" s="44">
        <v>1</v>
      </c>
      <c r="G77" s="26">
        <v>0</v>
      </c>
      <c r="H77" s="27">
        <f t="shared" si="3"/>
        <v>0</v>
      </c>
      <c r="I77" s="33">
        <v>5.5</v>
      </c>
      <c r="J77" s="34">
        <f t="shared" si="5"/>
        <v>5.5</v>
      </c>
    </row>
    <row r="78" spans="1:10">
      <c r="A78" s="17" t="s">
        <v>136</v>
      </c>
      <c r="B78" s="12">
        <v>10</v>
      </c>
      <c r="C78" s="41">
        <f t="shared" si="4"/>
        <v>9</v>
      </c>
      <c r="D78" s="20" t="s">
        <v>22</v>
      </c>
      <c r="E78" s="38" t="s">
        <v>138</v>
      </c>
      <c r="F78" s="44">
        <v>1</v>
      </c>
      <c r="G78" s="26">
        <v>20</v>
      </c>
      <c r="H78" s="27">
        <f t="shared" si="3"/>
        <v>20</v>
      </c>
      <c r="I78" s="33">
        <v>0</v>
      </c>
      <c r="J78" s="34">
        <f t="shared" si="5"/>
        <v>0</v>
      </c>
    </row>
    <row r="79" spans="1:10">
      <c r="A79" s="17" t="s">
        <v>137</v>
      </c>
      <c r="B79" s="12">
        <v>10</v>
      </c>
      <c r="C79" s="41">
        <f t="shared" si="4"/>
        <v>9</v>
      </c>
      <c r="D79" s="20" t="s">
        <v>22</v>
      </c>
      <c r="E79" s="38" t="s">
        <v>140</v>
      </c>
      <c r="F79" s="44">
        <v>1</v>
      </c>
      <c r="G79" s="26">
        <v>0</v>
      </c>
      <c r="H79" s="27">
        <f t="shared" si="3"/>
        <v>0</v>
      </c>
      <c r="I79" s="33">
        <v>70</v>
      </c>
      <c r="J79" s="34">
        <f t="shared" si="5"/>
        <v>70</v>
      </c>
    </row>
    <row r="80" spans="1:10">
      <c r="A80" s="17" t="s">
        <v>139</v>
      </c>
      <c r="B80" s="12">
        <v>72</v>
      </c>
      <c r="C80" s="41">
        <f t="shared" si="4"/>
        <v>66</v>
      </c>
      <c r="D80" s="20" t="s">
        <v>22</v>
      </c>
      <c r="E80" s="38" t="s">
        <v>142</v>
      </c>
      <c r="F80" s="44">
        <v>6</v>
      </c>
      <c r="G80" s="26">
        <v>3.6</v>
      </c>
      <c r="H80" s="27">
        <f t="shared" si="3"/>
        <v>21.6</v>
      </c>
      <c r="I80" s="33">
        <v>0</v>
      </c>
      <c r="J80" s="34">
        <f t="shared" si="5"/>
        <v>0</v>
      </c>
    </row>
    <row r="81" spans="1:11">
      <c r="A81" s="17" t="s">
        <v>141</v>
      </c>
      <c r="B81" s="12">
        <v>48</v>
      </c>
      <c r="C81" s="41">
        <f t="shared" si="4"/>
        <v>44</v>
      </c>
      <c r="D81" s="20" t="s">
        <v>4</v>
      </c>
      <c r="E81" s="38" t="s">
        <v>144</v>
      </c>
      <c r="F81" s="44">
        <v>4</v>
      </c>
      <c r="G81" s="26">
        <v>6.5</v>
      </c>
      <c r="H81" s="27">
        <f t="shared" si="3"/>
        <v>26</v>
      </c>
      <c r="I81" s="33">
        <v>0</v>
      </c>
      <c r="J81" s="34">
        <f t="shared" si="5"/>
        <v>0</v>
      </c>
    </row>
    <row r="82" spans="1:11">
      <c r="A82" s="17" t="s">
        <v>143</v>
      </c>
      <c r="B82" s="12">
        <v>96</v>
      </c>
      <c r="C82" s="41">
        <f t="shared" si="4"/>
        <v>88</v>
      </c>
      <c r="D82" s="20" t="s">
        <v>22</v>
      </c>
      <c r="E82" s="38" t="s">
        <v>146</v>
      </c>
      <c r="F82" s="44">
        <v>8</v>
      </c>
      <c r="G82" s="26">
        <v>2</v>
      </c>
      <c r="H82" s="27">
        <f t="shared" si="3"/>
        <v>16</v>
      </c>
      <c r="I82" s="33">
        <v>0</v>
      </c>
      <c r="J82" s="34">
        <f t="shared" si="5"/>
        <v>0</v>
      </c>
    </row>
    <row r="83" spans="1:11">
      <c r="A83" s="17" t="s">
        <v>145</v>
      </c>
      <c r="B83" s="12">
        <v>90</v>
      </c>
      <c r="C83" s="41">
        <f t="shared" si="4"/>
        <v>84</v>
      </c>
      <c r="D83" s="20" t="s">
        <v>9</v>
      </c>
      <c r="E83" s="38" t="s">
        <v>148</v>
      </c>
      <c r="F83" s="44">
        <v>6</v>
      </c>
      <c r="G83" s="26">
        <v>9</v>
      </c>
      <c r="H83" s="27">
        <f t="shared" si="3"/>
        <v>54</v>
      </c>
      <c r="I83" s="33">
        <v>0</v>
      </c>
      <c r="J83" s="34">
        <f t="shared" si="5"/>
        <v>0</v>
      </c>
    </row>
    <row r="84" spans="1:11" ht="25.5">
      <c r="A84" s="17" t="s">
        <v>147</v>
      </c>
      <c r="B84" s="12">
        <v>48</v>
      </c>
      <c r="C84" s="41">
        <f t="shared" si="4"/>
        <v>44</v>
      </c>
      <c r="D84" s="20" t="s">
        <v>22</v>
      </c>
      <c r="E84" s="38" t="s">
        <v>193</v>
      </c>
      <c r="F84" s="44">
        <v>4</v>
      </c>
      <c r="G84" s="26">
        <v>0</v>
      </c>
      <c r="H84" s="27">
        <f t="shared" si="3"/>
        <v>0</v>
      </c>
      <c r="I84" s="33">
        <v>0.7</v>
      </c>
      <c r="J84" s="34">
        <f t="shared" si="5"/>
        <v>2.8</v>
      </c>
    </row>
    <row r="85" spans="1:11">
      <c r="A85" s="17" t="s">
        <v>149</v>
      </c>
      <c r="B85" s="12">
        <v>144</v>
      </c>
      <c r="C85" s="41">
        <f t="shared" si="4"/>
        <v>132</v>
      </c>
      <c r="D85" s="20" t="s">
        <v>9</v>
      </c>
      <c r="E85" s="38" t="s">
        <v>151</v>
      </c>
      <c r="F85" s="44">
        <v>12</v>
      </c>
      <c r="G85" s="26">
        <v>2.5</v>
      </c>
      <c r="H85" s="27">
        <f t="shared" si="3"/>
        <v>30</v>
      </c>
      <c r="I85" s="33">
        <v>0</v>
      </c>
      <c r="J85" s="34">
        <f t="shared" si="5"/>
        <v>0</v>
      </c>
    </row>
    <row r="86" spans="1:11">
      <c r="A86" s="17" t="s">
        <v>150</v>
      </c>
      <c r="B86" s="12">
        <v>24</v>
      </c>
      <c r="C86" s="41">
        <f t="shared" si="4"/>
        <v>22</v>
      </c>
      <c r="D86" s="20" t="s">
        <v>9</v>
      </c>
      <c r="E86" s="38" t="s">
        <v>153</v>
      </c>
      <c r="F86" s="44">
        <v>2</v>
      </c>
      <c r="G86" s="26">
        <v>0</v>
      </c>
      <c r="H86" s="27">
        <f t="shared" si="3"/>
        <v>0</v>
      </c>
      <c r="I86" s="33">
        <v>1.55</v>
      </c>
      <c r="J86" s="34">
        <f t="shared" si="5"/>
        <v>3.1</v>
      </c>
    </row>
    <row r="87" spans="1:11">
      <c r="A87" s="17" t="s">
        <v>152</v>
      </c>
      <c r="B87" s="12">
        <v>200</v>
      </c>
      <c r="C87" s="41">
        <f t="shared" si="4"/>
        <v>190</v>
      </c>
      <c r="D87" s="20" t="s">
        <v>22</v>
      </c>
      <c r="E87" s="38" t="s">
        <v>187</v>
      </c>
      <c r="F87" s="44">
        <v>10</v>
      </c>
      <c r="G87" s="26">
        <v>13.5</v>
      </c>
      <c r="H87" s="27">
        <f t="shared" si="3"/>
        <v>135</v>
      </c>
      <c r="I87" s="33">
        <v>0</v>
      </c>
      <c r="J87" s="34">
        <f t="shared" si="5"/>
        <v>0</v>
      </c>
    </row>
    <row r="88" spans="1:11">
      <c r="A88" s="17" t="s">
        <v>154</v>
      </c>
      <c r="B88" s="12">
        <v>192</v>
      </c>
      <c r="C88" s="41">
        <f t="shared" si="4"/>
        <v>182</v>
      </c>
      <c r="D88" s="20" t="s">
        <v>22</v>
      </c>
      <c r="E88" s="38" t="s">
        <v>156</v>
      </c>
      <c r="F88" s="44">
        <v>10</v>
      </c>
      <c r="G88" s="26">
        <v>8</v>
      </c>
      <c r="H88" s="27">
        <f t="shared" si="3"/>
        <v>80</v>
      </c>
      <c r="I88" s="33">
        <v>0</v>
      </c>
      <c r="J88" s="34">
        <f t="shared" si="5"/>
        <v>0</v>
      </c>
    </row>
    <row r="89" spans="1:11">
      <c r="A89" s="17" t="s">
        <v>155</v>
      </c>
      <c r="B89" s="12">
        <v>144</v>
      </c>
      <c r="C89" s="41">
        <f t="shared" si="4"/>
        <v>132</v>
      </c>
      <c r="D89" s="20" t="s">
        <v>22</v>
      </c>
      <c r="E89" s="38" t="s">
        <v>158</v>
      </c>
      <c r="F89" s="44">
        <v>12</v>
      </c>
      <c r="G89" s="26">
        <v>4</v>
      </c>
      <c r="H89" s="27">
        <f t="shared" si="3"/>
        <v>48</v>
      </c>
      <c r="I89" s="33">
        <v>0</v>
      </c>
      <c r="J89" s="34">
        <f t="shared" si="5"/>
        <v>0</v>
      </c>
    </row>
    <row r="90" spans="1:11">
      <c r="A90" s="17" t="s">
        <v>157</v>
      </c>
      <c r="B90" s="12">
        <v>60</v>
      </c>
      <c r="C90" s="41">
        <f t="shared" si="4"/>
        <v>55</v>
      </c>
      <c r="D90" s="20" t="s">
        <v>22</v>
      </c>
      <c r="E90" s="38" t="s">
        <v>160</v>
      </c>
      <c r="F90" s="44">
        <v>5</v>
      </c>
      <c r="G90" s="26">
        <v>0</v>
      </c>
      <c r="H90" s="27">
        <f t="shared" si="3"/>
        <v>0</v>
      </c>
      <c r="I90" s="33">
        <v>3.9</v>
      </c>
      <c r="J90" s="34">
        <f t="shared" si="5"/>
        <v>19.5</v>
      </c>
    </row>
    <row r="91" spans="1:11" ht="25.5">
      <c r="A91" s="17" t="s">
        <v>159</v>
      </c>
      <c r="B91" s="12">
        <v>24</v>
      </c>
      <c r="C91" s="41">
        <f t="shared" si="4"/>
        <v>22</v>
      </c>
      <c r="D91" s="20" t="s">
        <v>9</v>
      </c>
      <c r="E91" s="38" t="s">
        <v>162</v>
      </c>
      <c r="F91" s="44">
        <v>2</v>
      </c>
      <c r="G91" s="26">
        <v>0</v>
      </c>
      <c r="H91" s="27">
        <f t="shared" si="3"/>
        <v>0</v>
      </c>
      <c r="I91" s="33">
        <v>5.9</v>
      </c>
      <c r="J91" s="34">
        <f t="shared" si="5"/>
        <v>11.8</v>
      </c>
    </row>
    <row r="92" spans="1:11">
      <c r="A92" s="17" t="s">
        <v>161</v>
      </c>
      <c r="B92" s="12">
        <v>96</v>
      </c>
      <c r="C92" s="41">
        <f t="shared" si="4"/>
        <v>88</v>
      </c>
      <c r="D92" s="20" t="s">
        <v>22</v>
      </c>
      <c r="E92" s="38" t="s">
        <v>164</v>
      </c>
      <c r="F92" s="44">
        <v>8</v>
      </c>
      <c r="G92" s="26">
        <v>0</v>
      </c>
      <c r="H92" s="27">
        <f t="shared" si="3"/>
        <v>0</v>
      </c>
      <c r="I92" s="33">
        <v>7</v>
      </c>
      <c r="J92" s="34">
        <f t="shared" si="5"/>
        <v>56</v>
      </c>
    </row>
    <row r="93" spans="1:11">
      <c r="A93" s="17" t="s">
        <v>163</v>
      </c>
      <c r="B93" s="12">
        <v>96</v>
      </c>
      <c r="C93" s="41">
        <f t="shared" si="4"/>
        <v>88</v>
      </c>
      <c r="D93" s="20" t="s">
        <v>22</v>
      </c>
      <c r="E93" s="38" t="s">
        <v>166</v>
      </c>
      <c r="F93" s="44">
        <v>8</v>
      </c>
      <c r="G93" s="26">
        <v>0</v>
      </c>
      <c r="H93" s="27">
        <f t="shared" si="3"/>
        <v>0</v>
      </c>
      <c r="I93" s="33">
        <v>4</v>
      </c>
      <c r="J93" s="34">
        <f t="shared" si="5"/>
        <v>32</v>
      </c>
    </row>
    <row r="94" spans="1:11">
      <c r="A94" s="17" t="s">
        <v>165</v>
      </c>
      <c r="B94" s="12">
        <v>12</v>
      </c>
      <c r="C94" s="41">
        <f t="shared" si="4"/>
        <v>11</v>
      </c>
      <c r="D94" s="20" t="s">
        <v>22</v>
      </c>
      <c r="E94" s="38" t="s">
        <v>168</v>
      </c>
      <c r="F94" s="44">
        <v>1</v>
      </c>
      <c r="G94" s="26">
        <v>0</v>
      </c>
      <c r="H94" s="27">
        <f t="shared" si="3"/>
        <v>0</v>
      </c>
      <c r="I94" s="33">
        <v>6.9</v>
      </c>
      <c r="J94" s="34">
        <f t="shared" si="5"/>
        <v>6.9</v>
      </c>
    </row>
    <row r="95" spans="1:11" ht="15.75" thickBot="1">
      <c r="A95" s="18" t="s">
        <v>167</v>
      </c>
      <c r="B95" s="14">
        <v>60</v>
      </c>
      <c r="C95" s="41">
        <f t="shared" si="4"/>
        <v>55</v>
      </c>
      <c r="D95" s="22" t="s">
        <v>22</v>
      </c>
      <c r="E95" s="40" t="s">
        <v>169</v>
      </c>
      <c r="F95" s="45">
        <v>5</v>
      </c>
      <c r="G95" s="28">
        <v>20</v>
      </c>
      <c r="H95" s="29">
        <f t="shared" si="3"/>
        <v>100</v>
      </c>
      <c r="I95" s="35">
        <v>0</v>
      </c>
      <c r="J95" s="36">
        <f t="shared" si="5"/>
        <v>0</v>
      </c>
    </row>
    <row r="96" spans="1:11" ht="16.5" thickBot="1">
      <c r="A96" s="64" t="s">
        <v>172</v>
      </c>
      <c r="B96" s="65"/>
      <c r="C96" s="65"/>
      <c r="D96" s="65"/>
      <c r="E96" s="65"/>
      <c r="F96" s="65"/>
      <c r="G96" s="66">
        <f>SUM(H8:H95)</f>
        <v>4614.3000000000011</v>
      </c>
      <c r="H96" s="67"/>
      <c r="I96" s="68">
        <f>SUM(J8:J95)</f>
        <v>4306.43</v>
      </c>
      <c r="J96" s="69"/>
      <c r="K96" s="6"/>
    </row>
    <row r="97" spans="9:10">
      <c r="I97" s="7"/>
      <c r="J97" s="7"/>
    </row>
  </sheetData>
  <mergeCells count="15">
    <mergeCell ref="A1:J1"/>
    <mergeCell ref="A2:J2"/>
    <mergeCell ref="A3:J3"/>
    <mergeCell ref="A4:J5"/>
    <mergeCell ref="F6:F7"/>
    <mergeCell ref="G6:H6"/>
    <mergeCell ref="I6:J6"/>
    <mergeCell ref="A96:F96"/>
    <mergeCell ref="G96:H96"/>
    <mergeCell ref="I96:J96"/>
    <mergeCell ref="A6:A7"/>
    <mergeCell ref="B6:B7"/>
    <mergeCell ref="C6:C7"/>
    <mergeCell ref="D6:D7"/>
    <mergeCell ref="E6:E7"/>
  </mergeCells>
  <conditionalFormatting sqref="C74 C37">
    <cfRule type="cellIs" dxfId="159" priority="89" operator="lessThan">
      <formula>0</formula>
    </cfRule>
    <cfRule type="cellIs" dxfId="158" priority="90" operator="lessThan">
      <formula>1</formula>
    </cfRule>
  </conditionalFormatting>
  <conditionalFormatting sqref="C74">
    <cfRule type="cellIs" dxfId="157" priority="88" operator="lessThan">
      <formula>1</formula>
    </cfRule>
  </conditionalFormatting>
  <conditionalFormatting sqref="C74">
    <cfRule type="cellIs" dxfId="156" priority="87" operator="lessThan">
      <formula>1</formula>
    </cfRule>
  </conditionalFormatting>
  <conditionalFormatting sqref="C8">
    <cfRule type="cellIs" dxfId="155" priority="86" operator="lessThanOrEqual">
      <formula>0</formula>
    </cfRule>
  </conditionalFormatting>
  <conditionalFormatting sqref="C9">
    <cfRule type="cellIs" dxfId="154" priority="85" operator="lessThanOrEqual">
      <formula>0</formula>
    </cfRule>
  </conditionalFormatting>
  <conditionalFormatting sqref="C10">
    <cfRule type="cellIs" dxfId="153" priority="84" operator="lessThanOrEqual">
      <formula>0</formula>
    </cfRule>
  </conditionalFormatting>
  <conditionalFormatting sqref="C11">
    <cfRule type="cellIs" dxfId="152" priority="83" operator="lessThanOrEqual">
      <formula>0</formula>
    </cfRule>
  </conditionalFormatting>
  <conditionalFormatting sqref="C12">
    <cfRule type="cellIs" dxfId="151" priority="82" operator="lessThanOrEqual">
      <formula>0</formula>
    </cfRule>
  </conditionalFormatting>
  <conditionalFormatting sqref="C13">
    <cfRule type="cellIs" dxfId="150" priority="81" operator="lessThanOrEqual">
      <formula>0</formula>
    </cfRule>
  </conditionalFormatting>
  <conditionalFormatting sqref="C14">
    <cfRule type="cellIs" dxfId="149" priority="80" operator="lessThanOrEqual">
      <formula>0</formula>
    </cfRule>
  </conditionalFormatting>
  <conditionalFormatting sqref="C15">
    <cfRule type="cellIs" dxfId="148" priority="79" operator="lessThanOrEqual">
      <formula>0</formula>
    </cfRule>
  </conditionalFormatting>
  <conditionalFormatting sqref="C16">
    <cfRule type="cellIs" dxfId="147" priority="78" operator="lessThanOrEqual">
      <formula>0</formula>
    </cfRule>
  </conditionalFormatting>
  <conditionalFormatting sqref="C17">
    <cfRule type="cellIs" dxfId="146" priority="77" operator="lessThanOrEqual">
      <formula>0</formula>
    </cfRule>
  </conditionalFormatting>
  <conditionalFormatting sqref="C18">
    <cfRule type="cellIs" dxfId="145" priority="76" operator="lessThanOrEqual">
      <formula>0</formula>
    </cfRule>
  </conditionalFormatting>
  <conditionalFormatting sqref="C19">
    <cfRule type="cellIs" dxfId="144" priority="75" operator="lessThanOrEqual">
      <formula>0</formula>
    </cfRule>
  </conditionalFormatting>
  <conditionalFormatting sqref="C20">
    <cfRule type="cellIs" dxfId="143" priority="74" operator="lessThanOrEqual">
      <formula>0</formula>
    </cfRule>
  </conditionalFormatting>
  <conditionalFormatting sqref="C21">
    <cfRule type="cellIs" dxfId="142" priority="73" operator="lessThanOrEqual">
      <formula>0</formula>
    </cfRule>
  </conditionalFormatting>
  <conditionalFormatting sqref="C22">
    <cfRule type="cellIs" dxfId="141" priority="72" operator="lessThanOrEqual">
      <formula>0</formula>
    </cfRule>
  </conditionalFormatting>
  <conditionalFormatting sqref="C23">
    <cfRule type="cellIs" dxfId="140" priority="71" operator="lessThanOrEqual">
      <formula>0</formula>
    </cfRule>
  </conditionalFormatting>
  <conditionalFormatting sqref="C24">
    <cfRule type="cellIs" dxfId="139" priority="70" operator="lessThanOrEqual">
      <formula>0</formula>
    </cfRule>
  </conditionalFormatting>
  <conditionalFormatting sqref="C25">
    <cfRule type="cellIs" dxfId="138" priority="69" operator="lessThanOrEqual">
      <formula>0</formula>
    </cfRule>
  </conditionalFormatting>
  <conditionalFormatting sqref="C26">
    <cfRule type="cellIs" dxfId="137" priority="68" operator="lessThanOrEqual">
      <formula>0</formula>
    </cfRule>
  </conditionalFormatting>
  <conditionalFormatting sqref="C27">
    <cfRule type="cellIs" dxfId="136" priority="67" operator="lessThanOrEqual">
      <formula>0</formula>
    </cfRule>
  </conditionalFormatting>
  <conditionalFormatting sqref="C28">
    <cfRule type="cellIs" dxfId="135" priority="66" operator="lessThanOrEqual">
      <formula>0</formula>
    </cfRule>
  </conditionalFormatting>
  <conditionalFormatting sqref="C29">
    <cfRule type="cellIs" dxfId="134" priority="65" operator="lessThanOrEqual">
      <formula>0</formula>
    </cfRule>
  </conditionalFormatting>
  <conditionalFormatting sqref="C30">
    <cfRule type="cellIs" dxfId="133" priority="64" operator="lessThanOrEqual">
      <formula>0</formula>
    </cfRule>
  </conditionalFormatting>
  <conditionalFormatting sqref="C31">
    <cfRule type="cellIs" dxfId="132" priority="63" operator="lessThanOrEqual">
      <formula>0</formula>
    </cfRule>
  </conditionalFormatting>
  <conditionalFormatting sqref="C32">
    <cfRule type="cellIs" dxfId="131" priority="62" operator="lessThanOrEqual">
      <formula>0</formula>
    </cfRule>
  </conditionalFormatting>
  <conditionalFormatting sqref="C33">
    <cfRule type="cellIs" dxfId="130" priority="61" operator="lessThanOrEqual">
      <formula>0</formula>
    </cfRule>
  </conditionalFormatting>
  <conditionalFormatting sqref="C34">
    <cfRule type="cellIs" dxfId="129" priority="60" operator="lessThanOrEqual">
      <formula>0</formula>
    </cfRule>
  </conditionalFormatting>
  <conditionalFormatting sqref="C35">
    <cfRule type="cellIs" dxfId="128" priority="59" operator="lessThanOrEqual">
      <formula>0</formula>
    </cfRule>
  </conditionalFormatting>
  <conditionalFormatting sqref="C36">
    <cfRule type="cellIs" dxfId="127" priority="58" operator="lessThanOrEqual">
      <formula>0</formula>
    </cfRule>
  </conditionalFormatting>
  <conditionalFormatting sqref="C38">
    <cfRule type="cellIs" dxfId="126" priority="57" operator="lessThanOrEqual">
      <formula>0</formula>
    </cfRule>
  </conditionalFormatting>
  <conditionalFormatting sqref="C39">
    <cfRule type="cellIs" dxfId="125" priority="56" operator="lessThanOrEqual">
      <formula>0</formula>
    </cfRule>
  </conditionalFormatting>
  <conditionalFormatting sqref="C40">
    <cfRule type="cellIs" dxfId="124" priority="55" operator="lessThanOrEqual">
      <formula>0</formula>
    </cfRule>
  </conditionalFormatting>
  <conditionalFormatting sqref="C41">
    <cfRule type="cellIs" dxfId="123" priority="54" operator="lessThanOrEqual">
      <formula>0</formula>
    </cfRule>
  </conditionalFormatting>
  <conditionalFormatting sqref="C42">
    <cfRule type="cellIs" dxfId="122" priority="53" operator="lessThanOrEqual">
      <formula>0</formula>
    </cfRule>
  </conditionalFormatting>
  <conditionalFormatting sqref="C43">
    <cfRule type="cellIs" dxfId="121" priority="52" operator="lessThanOrEqual">
      <formula>0</formula>
    </cfRule>
  </conditionalFormatting>
  <conditionalFormatting sqref="C44">
    <cfRule type="cellIs" dxfId="120" priority="51" operator="lessThanOrEqual">
      <formula>0</formula>
    </cfRule>
  </conditionalFormatting>
  <conditionalFormatting sqref="C45">
    <cfRule type="cellIs" dxfId="119" priority="50" operator="lessThanOrEqual">
      <formula>0</formula>
    </cfRule>
  </conditionalFormatting>
  <conditionalFormatting sqref="C46">
    <cfRule type="cellIs" dxfId="118" priority="49" operator="lessThanOrEqual">
      <formula>0</formula>
    </cfRule>
  </conditionalFormatting>
  <conditionalFormatting sqref="C47">
    <cfRule type="cellIs" dxfId="117" priority="48" operator="lessThanOrEqual">
      <formula>0</formula>
    </cfRule>
  </conditionalFormatting>
  <conditionalFormatting sqref="C48">
    <cfRule type="cellIs" dxfId="116" priority="47" operator="lessThanOrEqual">
      <formula>0</formula>
    </cfRule>
  </conditionalFormatting>
  <conditionalFormatting sqref="C49">
    <cfRule type="cellIs" dxfId="115" priority="46" operator="lessThanOrEqual">
      <formula>0</formula>
    </cfRule>
  </conditionalFormatting>
  <conditionalFormatting sqref="C50">
    <cfRule type="cellIs" dxfId="114" priority="45" operator="lessThanOrEqual">
      <formula>0</formula>
    </cfRule>
  </conditionalFormatting>
  <conditionalFormatting sqref="C51">
    <cfRule type="cellIs" dxfId="113" priority="44" operator="lessThanOrEqual">
      <formula>0</formula>
    </cfRule>
  </conditionalFormatting>
  <conditionalFormatting sqref="C52">
    <cfRule type="cellIs" dxfId="112" priority="43" operator="lessThanOrEqual">
      <formula>0</formula>
    </cfRule>
  </conditionalFormatting>
  <conditionalFormatting sqref="C53">
    <cfRule type="cellIs" dxfId="111" priority="42" operator="lessThanOrEqual">
      <formula>0</formula>
    </cfRule>
  </conditionalFormatting>
  <conditionalFormatting sqref="C54">
    <cfRule type="cellIs" dxfId="110" priority="41" operator="lessThanOrEqual">
      <formula>0</formula>
    </cfRule>
  </conditionalFormatting>
  <conditionalFormatting sqref="C55">
    <cfRule type="cellIs" dxfId="109" priority="40" operator="lessThanOrEqual">
      <formula>0</formula>
    </cfRule>
  </conditionalFormatting>
  <conditionalFormatting sqref="C56">
    <cfRule type="cellIs" dxfId="108" priority="39" operator="lessThanOrEqual">
      <formula>0</formula>
    </cfRule>
  </conditionalFormatting>
  <conditionalFormatting sqref="C57">
    <cfRule type="cellIs" dxfId="107" priority="38" operator="lessThanOrEqual">
      <formula>0</formula>
    </cfRule>
  </conditionalFormatting>
  <conditionalFormatting sqref="C58">
    <cfRule type="cellIs" dxfId="106" priority="37" operator="lessThanOrEqual">
      <formula>0</formula>
    </cfRule>
  </conditionalFormatting>
  <conditionalFormatting sqref="C59">
    <cfRule type="cellIs" dxfId="105" priority="36" operator="lessThanOrEqual">
      <formula>0</formula>
    </cfRule>
  </conditionalFormatting>
  <conditionalFormatting sqref="C60">
    <cfRule type="cellIs" dxfId="104" priority="35" operator="lessThanOrEqual">
      <formula>0</formula>
    </cfRule>
  </conditionalFormatting>
  <conditionalFormatting sqref="C61">
    <cfRule type="cellIs" dxfId="103" priority="34" operator="lessThanOrEqual">
      <formula>0</formula>
    </cfRule>
  </conditionalFormatting>
  <conditionalFormatting sqref="C62">
    <cfRule type="cellIs" dxfId="102" priority="33" operator="lessThanOrEqual">
      <formula>0</formula>
    </cfRule>
  </conditionalFormatting>
  <conditionalFormatting sqref="C63">
    <cfRule type="cellIs" dxfId="101" priority="32" operator="lessThanOrEqual">
      <formula>0</formula>
    </cfRule>
  </conditionalFormatting>
  <conditionalFormatting sqref="C64">
    <cfRule type="cellIs" dxfId="100" priority="31" operator="lessThanOrEqual">
      <formula>0</formula>
    </cfRule>
  </conditionalFormatting>
  <conditionalFormatting sqref="C65">
    <cfRule type="cellIs" dxfId="99" priority="30" operator="lessThanOrEqual">
      <formula>0</formula>
    </cfRule>
  </conditionalFormatting>
  <conditionalFormatting sqref="C66">
    <cfRule type="cellIs" dxfId="98" priority="29" operator="lessThanOrEqual">
      <formula>0</formula>
    </cfRule>
  </conditionalFormatting>
  <conditionalFormatting sqref="C67">
    <cfRule type="cellIs" dxfId="97" priority="28" operator="lessThanOrEqual">
      <formula>0</formula>
    </cfRule>
  </conditionalFormatting>
  <conditionalFormatting sqref="C68">
    <cfRule type="cellIs" dxfId="96" priority="27" operator="lessThanOrEqual">
      <formula>0</formula>
    </cfRule>
  </conditionalFormatting>
  <conditionalFormatting sqref="C69">
    <cfRule type="cellIs" dxfId="95" priority="26" operator="lessThanOrEqual">
      <formula>0</formula>
    </cfRule>
  </conditionalFormatting>
  <conditionalFormatting sqref="C70">
    <cfRule type="cellIs" dxfId="94" priority="25" operator="lessThanOrEqual">
      <formula>0</formula>
    </cfRule>
  </conditionalFormatting>
  <conditionalFormatting sqref="C71">
    <cfRule type="cellIs" dxfId="93" priority="24" operator="lessThanOrEqual">
      <formula>0</formula>
    </cfRule>
  </conditionalFormatting>
  <conditionalFormatting sqref="C72">
    <cfRule type="cellIs" dxfId="92" priority="23" operator="lessThanOrEqual">
      <formula>0</formula>
    </cfRule>
  </conditionalFormatting>
  <conditionalFormatting sqref="C73">
    <cfRule type="cellIs" dxfId="91" priority="22" operator="lessThanOrEqual">
      <formula>0</formula>
    </cfRule>
  </conditionalFormatting>
  <conditionalFormatting sqref="C75">
    <cfRule type="cellIs" dxfId="90" priority="21" operator="lessThanOrEqual">
      <formula>0</formula>
    </cfRule>
  </conditionalFormatting>
  <conditionalFormatting sqref="C76">
    <cfRule type="cellIs" dxfId="89" priority="20" operator="lessThanOrEqual">
      <formula>0</formula>
    </cfRule>
  </conditionalFormatting>
  <conditionalFormatting sqref="C77">
    <cfRule type="cellIs" dxfId="88" priority="19" operator="lessThanOrEqual">
      <formula>0</formula>
    </cfRule>
  </conditionalFormatting>
  <conditionalFormatting sqref="C78">
    <cfRule type="cellIs" dxfId="87" priority="18" operator="lessThanOrEqual">
      <formula>0</formula>
    </cfRule>
  </conditionalFormatting>
  <conditionalFormatting sqref="C79">
    <cfRule type="cellIs" dxfId="86" priority="17" operator="lessThanOrEqual">
      <formula>0</formula>
    </cfRule>
  </conditionalFormatting>
  <conditionalFormatting sqref="C80">
    <cfRule type="cellIs" dxfId="85" priority="16" operator="lessThanOrEqual">
      <formula>0</formula>
    </cfRule>
  </conditionalFormatting>
  <conditionalFormatting sqref="C81">
    <cfRule type="cellIs" dxfId="84" priority="15" operator="lessThanOrEqual">
      <formula>0</formula>
    </cfRule>
  </conditionalFormatting>
  <conditionalFormatting sqref="C82">
    <cfRule type="cellIs" dxfId="83" priority="14" operator="lessThanOrEqual">
      <formula>0</formula>
    </cfRule>
  </conditionalFormatting>
  <conditionalFormatting sqref="C83">
    <cfRule type="cellIs" dxfId="82" priority="13" operator="lessThanOrEqual">
      <formula>0</formula>
    </cfRule>
  </conditionalFormatting>
  <conditionalFormatting sqref="C84">
    <cfRule type="cellIs" dxfId="81" priority="12" operator="lessThanOrEqual">
      <formula>0</formula>
    </cfRule>
  </conditionalFormatting>
  <conditionalFormatting sqref="C85">
    <cfRule type="cellIs" dxfId="80" priority="11" operator="lessThanOrEqual">
      <formula>0</formula>
    </cfRule>
  </conditionalFormatting>
  <conditionalFormatting sqref="C86">
    <cfRule type="cellIs" dxfId="79" priority="10" operator="lessThanOrEqual">
      <formula>0</formula>
    </cfRule>
  </conditionalFormatting>
  <conditionalFormatting sqref="C87">
    <cfRule type="cellIs" dxfId="78" priority="9" operator="lessThanOrEqual">
      <formula>0</formula>
    </cfRule>
  </conditionalFormatting>
  <conditionalFormatting sqref="C88">
    <cfRule type="cellIs" dxfId="77" priority="8" operator="lessThanOrEqual">
      <formula>0</formula>
    </cfRule>
  </conditionalFormatting>
  <conditionalFormatting sqref="C89">
    <cfRule type="cellIs" dxfId="76" priority="7" operator="lessThanOrEqual">
      <formula>0</formula>
    </cfRule>
  </conditionalFormatting>
  <conditionalFormatting sqref="C90">
    <cfRule type="cellIs" dxfId="75" priority="6" operator="lessThanOrEqual">
      <formula>0</formula>
    </cfRule>
  </conditionalFormatting>
  <conditionalFormatting sqref="C91">
    <cfRule type="cellIs" dxfId="74" priority="5" operator="lessThanOrEqual">
      <formula>0</formula>
    </cfRule>
  </conditionalFormatting>
  <conditionalFormatting sqref="C92">
    <cfRule type="cellIs" dxfId="73" priority="4" operator="lessThanOrEqual">
      <formula>0</formula>
    </cfRule>
  </conditionalFormatting>
  <conditionalFormatting sqref="C93">
    <cfRule type="cellIs" dxfId="72" priority="3" operator="lessThanOrEqual">
      <formula>0</formula>
    </cfRule>
  </conditionalFormatting>
  <conditionalFormatting sqref="C94">
    <cfRule type="cellIs" dxfId="71" priority="2" operator="lessThanOrEqual">
      <formula>0</formula>
    </cfRule>
  </conditionalFormatting>
  <conditionalFormatting sqref="C95">
    <cfRule type="cellIs" dxfId="70" priority="1" operator="less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7"/>
  <sheetViews>
    <sheetView zoomScale="85" zoomScaleNormal="85" workbookViewId="0">
      <selection activeCell="C8" sqref="C8"/>
    </sheetView>
  </sheetViews>
  <sheetFormatPr defaultRowHeight="15"/>
  <cols>
    <col min="3" max="3" width="14" customWidth="1"/>
    <col min="5" max="5" width="55.42578125" customWidth="1"/>
    <col min="6" max="6" width="15.140625" customWidth="1"/>
    <col min="7" max="7" width="14.42578125" customWidth="1"/>
    <col min="8" max="8" width="21.42578125" customWidth="1"/>
    <col min="9" max="9" width="14.5703125" customWidth="1"/>
    <col min="10" max="10" width="21.42578125" customWidth="1"/>
  </cols>
  <sheetData>
    <row r="1" spans="1:11" ht="15" customHeight="1">
      <c r="A1" s="72" t="s">
        <v>188</v>
      </c>
      <c r="B1" s="73"/>
      <c r="C1" s="73"/>
      <c r="D1" s="73"/>
      <c r="E1" s="73"/>
      <c r="F1" s="73"/>
      <c r="G1" s="73"/>
      <c r="H1" s="73"/>
      <c r="I1" s="73"/>
      <c r="J1" s="74"/>
      <c r="K1" s="6"/>
    </row>
    <row r="2" spans="1:11" ht="15" customHeight="1">
      <c r="A2" s="75" t="s">
        <v>189</v>
      </c>
      <c r="B2" s="76"/>
      <c r="C2" s="76"/>
      <c r="D2" s="76"/>
      <c r="E2" s="76"/>
      <c r="F2" s="76"/>
      <c r="G2" s="76"/>
      <c r="H2" s="76"/>
      <c r="I2" s="76"/>
      <c r="J2" s="76"/>
      <c r="K2" s="6"/>
    </row>
    <row r="3" spans="1:11" ht="15" customHeight="1">
      <c r="A3" s="78" t="s">
        <v>190</v>
      </c>
      <c r="B3" s="79"/>
      <c r="C3" s="79"/>
      <c r="D3" s="79"/>
      <c r="E3" s="79"/>
      <c r="F3" s="79"/>
      <c r="G3" s="79"/>
      <c r="H3" s="79"/>
      <c r="I3" s="79"/>
      <c r="J3" s="80"/>
      <c r="K3" s="6"/>
    </row>
    <row r="4" spans="1:11" ht="15" customHeight="1">
      <c r="A4" s="81" t="s">
        <v>195</v>
      </c>
      <c r="B4" s="82"/>
      <c r="C4" s="82"/>
      <c r="D4" s="82"/>
      <c r="E4" s="82"/>
      <c r="F4" s="82"/>
      <c r="G4" s="82"/>
      <c r="H4" s="82"/>
      <c r="I4" s="82"/>
      <c r="J4" s="83"/>
    </row>
    <row r="5" spans="1:11" ht="15.75" thickBot="1">
      <c r="A5" s="84"/>
      <c r="B5" s="85"/>
      <c r="C5" s="85"/>
      <c r="D5" s="85"/>
      <c r="E5" s="85"/>
      <c r="F5" s="85"/>
      <c r="G5" s="85"/>
      <c r="H5" s="85"/>
      <c r="I5" s="85"/>
      <c r="J5" s="86"/>
    </row>
    <row r="6" spans="1:11" ht="15.75" thickBot="1">
      <c r="A6" s="70" t="s">
        <v>0</v>
      </c>
      <c r="B6" s="70" t="s">
        <v>1</v>
      </c>
      <c r="C6" s="71" t="s">
        <v>173</v>
      </c>
      <c r="D6" s="70" t="s">
        <v>2</v>
      </c>
      <c r="E6" s="70" t="s">
        <v>3</v>
      </c>
      <c r="F6" s="87" t="s">
        <v>170</v>
      </c>
      <c r="G6" s="88" t="s">
        <v>191</v>
      </c>
      <c r="H6" s="88"/>
      <c r="I6" s="89" t="s">
        <v>192</v>
      </c>
      <c r="J6" s="89"/>
    </row>
    <row r="7" spans="1:11" ht="15.75" thickBot="1">
      <c r="A7" s="70"/>
      <c r="B7" s="70"/>
      <c r="C7" s="71"/>
      <c r="D7" s="70"/>
      <c r="E7" s="70"/>
      <c r="F7" s="87"/>
      <c r="G7" s="23" t="s">
        <v>171</v>
      </c>
      <c r="H7" s="23" t="s">
        <v>172</v>
      </c>
      <c r="I7" s="30" t="s">
        <v>171</v>
      </c>
      <c r="J7" s="30" t="s">
        <v>172</v>
      </c>
    </row>
    <row r="8" spans="1:11">
      <c r="A8" s="15">
        <v>1</v>
      </c>
      <c r="B8" s="11">
        <v>1920</v>
      </c>
      <c r="C8" s="41">
        <f>Agosto2016!C8-(F8)</f>
        <v>1680</v>
      </c>
      <c r="D8" s="19" t="s">
        <v>41</v>
      </c>
      <c r="E8" s="37" t="s">
        <v>5</v>
      </c>
      <c r="F8" s="43">
        <v>80</v>
      </c>
      <c r="G8" s="24">
        <v>4.3</v>
      </c>
      <c r="H8" s="25">
        <f t="shared" ref="H8:H71" si="0">F8*G8</f>
        <v>344</v>
      </c>
      <c r="I8" s="31">
        <v>0</v>
      </c>
      <c r="J8" s="32">
        <f>F8*I8</f>
        <v>0</v>
      </c>
    </row>
    <row r="9" spans="1:11">
      <c r="A9" s="16" t="s">
        <v>6</v>
      </c>
      <c r="B9" s="12">
        <v>300</v>
      </c>
      <c r="C9" s="41">
        <f>Agosto2016!C9-(F9)</f>
        <v>265</v>
      </c>
      <c r="D9" s="20" t="s">
        <v>4</v>
      </c>
      <c r="E9" s="38" t="s">
        <v>7</v>
      </c>
      <c r="F9" s="44">
        <v>10</v>
      </c>
      <c r="G9" s="26">
        <v>8.18</v>
      </c>
      <c r="H9" s="27">
        <f t="shared" si="0"/>
        <v>81.8</v>
      </c>
      <c r="I9" s="33">
        <v>0</v>
      </c>
      <c r="J9" s="34">
        <f t="shared" ref="J9:J72" si="1">F9*I9</f>
        <v>0</v>
      </c>
    </row>
    <row r="10" spans="1:11">
      <c r="A10" s="16" t="s">
        <v>8</v>
      </c>
      <c r="B10" s="12">
        <v>400</v>
      </c>
      <c r="C10" s="41">
        <f>Agosto2016!C10-(F10)</f>
        <v>353</v>
      </c>
      <c r="D10" s="21" t="s">
        <v>9</v>
      </c>
      <c r="E10" s="38" t="s">
        <v>10</v>
      </c>
      <c r="F10" s="44">
        <v>15</v>
      </c>
      <c r="G10" s="26">
        <v>3.2</v>
      </c>
      <c r="H10" s="27">
        <f t="shared" si="0"/>
        <v>48</v>
      </c>
      <c r="I10" s="33">
        <v>0</v>
      </c>
      <c r="J10" s="34">
        <f t="shared" si="1"/>
        <v>0</v>
      </c>
    </row>
    <row r="11" spans="1:11">
      <c r="A11" s="16" t="s">
        <v>11</v>
      </c>
      <c r="B11" s="12">
        <v>24</v>
      </c>
      <c r="C11" s="41">
        <f>Agosto2016!C11-(F11)</f>
        <v>20</v>
      </c>
      <c r="D11" s="20" t="s">
        <v>12</v>
      </c>
      <c r="E11" s="38" t="s">
        <v>13</v>
      </c>
      <c r="F11" s="44">
        <v>2</v>
      </c>
      <c r="G11" s="26">
        <v>1.5</v>
      </c>
      <c r="H11" s="27">
        <f t="shared" si="0"/>
        <v>3</v>
      </c>
      <c r="I11" s="33">
        <v>0</v>
      </c>
      <c r="J11" s="34">
        <f t="shared" si="1"/>
        <v>0</v>
      </c>
    </row>
    <row r="12" spans="1:11">
      <c r="A12" s="16" t="s">
        <v>14</v>
      </c>
      <c r="B12" s="12">
        <v>350</v>
      </c>
      <c r="C12" s="41">
        <f>Agosto2016!C12-(F12)</f>
        <v>307</v>
      </c>
      <c r="D12" s="20" t="s">
        <v>12</v>
      </c>
      <c r="E12" s="38" t="s">
        <v>15</v>
      </c>
      <c r="F12" s="44">
        <v>15</v>
      </c>
      <c r="G12" s="26">
        <v>4.5</v>
      </c>
      <c r="H12" s="27">
        <f t="shared" si="0"/>
        <v>67.5</v>
      </c>
      <c r="I12" s="33">
        <v>0</v>
      </c>
      <c r="J12" s="34">
        <f t="shared" si="1"/>
        <v>0</v>
      </c>
    </row>
    <row r="13" spans="1:11">
      <c r="A13" s="16" t="s">
        <v>16</v>
      </c>
      <c r="B13" s="12">
        <v>96</v>
      </c>
      <c r="C13" s="41">
        <f>Agosto2016!C13-(F13)</f>
        <v>84</v>
      </c>
      <c r="D13" s="20" t="s">
        <v>4</v>
      </c>
      <c r="E13" s="38" t="s">
        <v>17</v>
      </c>
      <c r="F13" s="44">
        <v>4</v>
      </c>
      <c r="G13" s="26">
        <v>5</v>
      </c>
      <c r="H13" s="27">
        <f t="shared" si="0"/>
        <v>20</v>
      </c>
      <c r="I13" s="33">
        <v>0</v>
      </c>
      <c r="J13" s="34">
        <f t="shared" si="1"/>
        <v>0</v>
      </c>
    </row>
    <row r="14" spans="1:11">
      <c r="A14" s="16" t="s">
        <v>18</v>
      </c>
      <c r="B14" s="12">
        <v>96</v>
      </c>
      <c r="C14" s="41">
        <f>Agosto2016!C14-(F14)</f>
        <v>84</v>
      </c>
      <c r="D14" s="20" t="s">
        <v>4</v>
      </c>
      <c r="E14" s="38" t="s">
        <v>174</v>
      </c>
      <c r="F14" s="44">
        <v>4</v>
      </c>
      <c r="G14" s="26">
        <v>3.7</v>
      </c>
      <c r="H14" s="27">
        <f t="shared" si="0"/>
        <v>14.8</v>
      </c>
      <c r="I14" s="33">
        <v>0</v>
      </c>
      <c r="J14" s="34">
        <f t="shared" si="1"/>
        <v>0</v>
      </c>
    </row>
    <row r="15" spans="1:11">
      <c r="A15" s="16" t="s">
        <v>19</v>
      </c>
      <c r="B15" s="12">
        <v>600</v>
      </c>
      <c r="C15" s="41">
        <f>Agosto2016!C15-(F15)</f>
        <v>525</v>
      </c>
      <c r="D15" s="21" t="s">
        <v>9</v>
      </c>
      <c r="E15" s="38" t="s">
        <v>175</v>
      </c>
      <c r="F15" s="44">
        <v>25</v>
      </c>
      <c r="G15" s="26">
        <v>6</v>
      </c>
      <c r="H15" s="27">
        <f t="shared" si="0"/>
        <v>150</v>
      </c>
      <c r="I15" s="33">
        <v>0</v>
      </c>
      <c r="J15" s="34">
        <f t="shared" si="1"/>
        <v>0</v>
      </c>
    </row>
    <row r="16" spans="1:11">
      <c r="A16" s="16" t="s">
        <v>20</v>
      </c>
      <c r="B16" s="12">
        <v>600</v>
      </c>
      <c r="C16" s="41">
        <f>Agosto2016!C16-(F16)</f>
        <v>525</v>
      </c>
      <c r="D16" s="21" t="s">
        <v>9</v>
      </c>
      <c r="E16" s="38" t="s">
        <v>176</v>
      </c>
      <c r="F16" s="44">
        <v>25</v>
      </c>
      <c r="G16" s="26">
        <v>6</v>
      </c>
      <c r="H16" s="27">
        <f t="shared" si="0"/>
        <v>150</v>
      </c>
      <c r="I16" s="33">
        <v>0</v>
      </c>
      <c r="J16" s="34">
        <f t="shared" si="1"/>
        <v>0</v>
      </c>
    </row>
    <row r="17" spans="1:10">
      <c r="A17" s="16" t="s">
        <v>21</v>
      </c>
      <c r="B17" s="13">
        <v>240</v>
      </c>
      <c r="C17" s="41">
        <f>Agosto2016!C17-(F17)</f>
        <v>210</v>
      </c>
      <c r="D17" s="21" t="s">
        <v>22</v>
      </c>
      <c r="E17" s="38" t="s">
        <v>23</v>
      </c>
      <c r="F17" s="44">
        <v>10</v>
      </c>
      <c r="G17" s="26">
        <v>7</v>
      </c>
      <c r="H17" s="27">
        <f t="shared" si="0"/>
        <v>70</v>
      </c>
      <c r="I17" s="33">
        <v>0</v>
      </c>
      <c r="J17" s="34">
        <f t="shared" si="1"/>
        <v>0</v>
      </c>
    </row>
    <row r="18" spans="1:10">
      <c r="A18" s="16" t="s">
        <v>24</v>
      </c>
      <c r="B18" s="13">
        <v>150</v>
      </c>
      <c r="C18" s="41">
        <f>Agosto2016!C18-(F18)</f>
        <v>135</v>
      </c>
      <c r="D18" s="21" t="s">
        <v>25</v>
      </c>
      <c r="E18" s="38" t="s">
        <v>26</v>
      </c>
      <c r="F18" s="44">
        <v>5</v>
      </c>
      <c r="G18" s="26">
        <v>0</v>
      </c>
      <c r="H18" s="27">
        <f t="shared" si="0"/>
        <v>0</v>
      </c>
      <c r="I18" s="33">
        <v>8</v>
      </c>
      <c r="J18" s="34">
        <f t="shared" si="1"/>
        <v>40</v>
      </c>
    </row>
    <row r="19" spans="1:10">
      <c r="A19" s="16" t="s">
        <v>27</v>
      </c>
      <c r="B19" s="13">
        <v>350</v>
      </c>
      <c r="C19" s="41">
        <f>Agosto2016!C19-(F19)</f>
        <v>320</v>
      </c>
      <c r="D19" s="21" t="s">
        <v>4</v>
      </c>
      <c r="E19" s="39" t="s">
        <v>177</v>
      </c>
      <c r="F19" s="44">
        <v>10</v>
      </c>
      <c r="G19" s="26">
        <v>0</v>
      </c>
      <c r="H19" s="27">
        <f t="shared" si="0"/>
        <v>0</v>
      </c>
      <c r="I19" s="33">
        <v>20</v>
      </c>
      <c r="J19" s="34">
        <f t="shared" si="1"/>
        <v>200</v>
      </c>
    </row>
    <row r="20" spans="1:10">
      <c r="A20" s="16" t="s">
        <v>28</v>
      </c>
      <c r="B20" s="13">
        <v>250</v>
      </c>
      <c r="C20" s="41">
        <f>Agosto2016!C20-(F20)</f>
        <v>220</v>
      </c>
      <c r="D20" s="21" t="s">
        <v>9</v>
      </c>
      <c r="E20" s="38" t="s">
        <v>29</v>
      </c>
      <c r="F20" s="44">
        <v>10</v>
      </c>
      <c r="G20" s="26">
        <v>6.2</v>
      </c>
      <c r="H20" s="27">
        <f t="shared" si="0"/>
        <v>62</v>
      </c>
      <c r="I20" s="33">
        <v>0</v>
      </c>
      <c r="J20" s="34">
        <f t="shared" si="1"/>
        <v>0</v>
      </c>
    </row>
    <row r="21" spans="1:10">
      <c r="A21" s="16" t="s">
        <v>30</v>
      </c>
      <c r="B21" s="13">
        <v>340</v>
      </c>
      <c r="C21" s="41">
        <f>Agosto2016!C21-(F21)</f>
        <v>305</v>
      </c>
      <c r="D21" s="21" t="s">
        <v>9</v>
      </c>
      <c r="E21" s="38" t="s">
        <v>31</v>
      </c>
      <c r="F21" s="44">
        <v>10</v>
      </c>
      <c r="G21" s="26">
        <v>2.5</v>
      </c>
      <c r="H21" s="27">
        <f t="shared" si="0"/>
        <v>25</v>
      </c>
      <c r="I21" s="33">
        <v>0</v>
      </c>
      <c r="J21" s="34">
        <f t="shared" si="1"/>
        <v>0</v>
      </c>
    </row>
    <row r="22" spans="1:10">
      <c r="A22" s="16" t="s">
        <v>32</v>
      </c>
      <c r="B22" s="13">
        <v>100</v>
      </c>
      <c r="C22" s="41">
        <f>Agosto2016!C22-(F22)</f>
        <v>88</v>
      </c>
      <c r="D22" s="21" t="s">
        <v>4</v>
      </c>
      <c r="E22" s="39" t="s">
        <v>33</v>
      </c>
      <c r="F22" s="44">
        <v>4</v>
      </c>
      <c r="G22" s="26">
        <v>3.2</v>
      </c>
      <c r="H22" s="27">
        <f t="shared" si="0"/>
        <v>12.8</v>
      </c>
      <c r="I22" s="33">
        <v>0</v>
      </c>
      <c r="J22" s="34">
        <f t="shared" si="1"/>
        <v>0</v>
      </c>
    </row>
    <row r="23" spans="1:10">
      <c r="A23" s="16" t="s">
        <v>34</v>
      </c>
      <c r="B23" s="13">
        <v>340</v>
      </c>
      <c r="C23" s="41">
        <f>Agosto2016!C23-(F23)</f>
        <v>301</v>
      </c>
      <c r="D23" s="21" t="s">
        <v>22</v>
      </c>
      <c r="E23" s="38" t="s">
        <v>35</v>
      </c>
      <c r="F23" s="44">
        <v>14</v>
      </c>
      <c r="G23" s="26">
        <v>3.8</v>
      </c>
      <c r="H23" s="27">
        <f t="shared" si="0"/>
        <v>53.199999999999996</v>
      </c>
      <c r="I23" s="33">
        <v>0</v>
      </c>
      <c r="J23" s="34">
        <f t="shared" si="1"/>
        <v>0</v>
      </c>
    </row>
    <row r="24" spans="1:10">
      <c r="A24" s="16" t="s">
        <v>36</v>
      </c>
      <c r="B24" s="13">
        <v>340</v>
      </c>
      <c r="C24" s="41">
        <f>Agosto2016!C24-(F24)</f>
        <v>301</v>
      </c>
      <c r="D24" s="21" t="s">
        <v>22</v>
      </c>
      <c r="E24" s="38" t="s">
        <v>37</v>
      </c>
      <c r="F24" s="44">
        <v>14</v>
      </c>
      <c r="G24" s="26">
        <v>7</v>
      </c>
      <c r="H24" s="27">
        <f t="shared" si="0"/>
        <v>98</v>
      </c>
      <c r="I24" s="33">
        <v>0</v>
      </c>
      <c r="J24" s="34">
        <f t="shared" si="1"/>
        <v>0</v>
      </c>
    </row>
    <row r="25" spans="1:10">
      <c r="A25" s="16" t="s">
        <v>38</v>
      </c>
      <c r="B25" s="13">
        <v>500</v>
      </c>
      <c r="C25" s="41">
        <f>Agosto2016!C25-(F25)</f>
        <v>446</v>
      </c>
      <c r="D25" s="21" t="s">
        <v>22</v>
      </c>
      <c r="E25" s="38" t="s">
        <v>39</v>
      </c>
      <c r="F25" s="44">
        <v>14</v>
      </c>
      <c r="G25" s="26">
        <v>7</v>
      </c>
      <c r="H25" s="27">
        <f t="shared" si="0"/>
        <v>98</v>
      </c>
      <c r="I25" s="33">
        <v>0</v>
      </c>
      <c r="J25" s="34">
        <f t="shared" si="1"/>
        <v>0</v>
      </c>
    </row>
    <row r="26" spans="1:10">
      <c r="A26" s="16" t="s">
        <v>40</v>
      </c>
      <c r="B26" s="13">
        <v>350</v>
      </c>
      <c r="C26" s="41">
        <f>Agosto2016!C26-(F26)</f>
        <v>315</v>
      </c>
      <c r="D26" s="21" t="s">
        <v>41</v>
      </c>
      <c r="E26" s="38" t="s">
        <v>42</v>
      </c>
      <c r="F26" s="44">
        <v>10</v>
      </c>
      <c r="G26" s="26">
        <v>0</v>
      </c>
      <c r="H26" s="27">
        <f t="shared" si="0"/>
        <v>0</v>
      </c>
      <c r="I26" s="33">
        <v>10</v>
      </c>
      <c r="J26" s="34">
        <f t="shared" si="1"/>
        <v>100</v>
      </c>
    </row>
    <row r="27" spans="1:10">
      <c r="A27" s="16" t="s">
        <v>43</v>
      </c>
      <c r="B27" s="13">
        <v>400</v>
      </c>
      <c r="C27" s="41">
        <f>Agosto2016!C27-(F27)</f>
        <v>360</v>
      </c>
      <c r="D27" s="21" t="s">
        <v>4</v>
      </c>
      <c r="E27" s="38" t="s">
        <v>44</v>
      </c>
      <c r="F27" s="44">
        <v>15</v>
      </c>
      <c r="G27" s="26">
        <v>0</v>
      </c>
      <c r="H27" s="27">
        <f t="shared" si="0"/>
        <v>0</v>
      </c>
      <c r="I27" s="33">
        <v>30</v>
      </c>
      <c r="J27" s="34">
        <f t="shared" si="1"/>
        <v>450</v>
      </c>
    </row>
    <row r="28" spans="1:10">
      <c r="A28" s="16" t="s">
        <v>45</v>
      </c>
      <c r="B28" s="13">
        <v>300</v>
      </c>
      <c r="C28" s="41">
        <f>Agosto2016!C28-(F28)</f>
        <v>265</v>
      </c>
      <c r="D28" s="21" t="s">
        <v>4</v>
      </c>
      <c r="E28" s="38" t="s">
        <v>46</v>
      </c>
      <c r="F28" s="44">
        <v>15</v>
      </c>
      <c r="G28" s="26">
        <v>0</v>
      </c>
      <c r="H28" s="27">
        <f t="shared" si="0"/>
        <v>0</v>
      </c>
      <c r="I28" s="33">
        <v>15</v>
      </c>
      <c r="J28" s="34">
        <f t="shared" si="1"/>
        <v>225</v>
      </c>
    </row>
    <row r="29" spans="1:10">
      <c r="A29" s="16" t="s">
        <v>47</v>
      </c>
      <c r="B29" s="13">
        <v>300</v>
      </c>
      <c r="C29" s="41">
        <f>Agosto2016!C29-(F29)</f>
        <v>270</v>
      </c>
      <c r="D29" s="21" t="s">
        <v>4</v>
      </c>
      <c r="E29" s="38" t="s">
        <v>48</v>
      </c>
      <c r="F29" s="44">
        <v>10</v>
      </c>
      <c r="G29" s="26">
        <v>0</v>
      </c>
      <c r="H29" s="27">
        <f t="shared" si="0"/>
        <v>0</v>
      </c>
      <c r="I29" s="33">
        <v>21</v>
      </c>
      <c r="J29" s="34">
        <f t="shared" si="1"/>
        <v>210</v>
      </c>
    </row>
    <row r="30" spans="1:10">
      <c r="A30" s="16" t="s">
        <v>49</v>
      </c>
      <c r="B30" s="13">
        <v>300</v>
      </c>
      <c r="C30" s="41">
        <f>Agosto2016!C30-(F30)</f>
        <v>270</v>
      </c>
      <c r="D30" s="21" t="s">
        <v>4</v>
      </c>
      <c r="E30" s="38" t="s">
        <v>50</v>
      </c>
      <c r="F30" s="44">
        <v>10</v>
      </c>
      <c r="G30" s="26">
        <v>0</v>
      </c>
      <c r="H30" s="27">
        <f t="shared" si="0"/>
        <v>0</v>
      </c>
      <c r="I30" s="33">
        <v>30</v>
      </c>
      <c r="J30" s="34">
        <f t="shared" si="1"/>
        <v>300</v>
      </c>
    </row>
    <row r="31" spans="1:10">
      <c r="A31" s="16" t="s">
        <v>51</v>
      </c>
      <c r="B31" s="13">
        <v>300</v>
      </c>
      <c r="C31" s="41">
        <f>Agosto2016!C31-(F31)</f>
        <v>275</v>
      </c>
      <c r="D31" s="21" t="s">
        <v>4</v>
      </c>
      <c r="E31" s="38" t="s">
        <v>178</v>
      </c>
      <c r="F31" s="44">
        <v>5</v>
      </c>
      <c r="G31" s="26">
        <v>0</v>
      </c>
      <c r="H31" s="27">
        <f t="shared" si="0"/>
        <v>0</v>
      </c>
      <c r="I31" s="33">
        <v>13</v>
      </c>
      <c r="J31" s="34">
        <f t="shared" si="1"/>
        <v>65</v>
      </c>
    </row>
    <row r="32" spans="1:10">
      <c r="A32" s="16" t="s">
        <v>52</v>
      </c>
      <c r="B32" s="13">
        <v>150</v>
      </c>
      <c r="C32" s="41">
        <f>Agosto2016!C32-(F32)</f>
        <v>133</v>
      </c>
      <c r="D32" s="21" t="s">
        <v>4</v>
      </c>
      <c r="E32" s="38" t="s">
        <v>53</v>
      </c>
      <c r="F32" s="44">
        <v>5</v>
      </c>
      <c r="G32" s="26">
        <v>0</v>
      </c>
      <c r="H32" s="27">
        <f t="shared" si="0"/>
        <v>0</v>
      </c>
      <c r="I32" s="33">
        <v>9.5</v>
      </c>
      <c r="J32" s="34">
        <f t="shared" si="1"/>
        <v>47.5</v>
      </c>
    </row>
    <row r="33" spans="1:10">
      <c r="A33" s="16" t="s">
        <v>54</v>
      </c>
      <c r="B33" s="13">
        <v>250</v>
      </c>
      <c r="C33" s="41">
        <f>Agosto2016!C33-(F33)</f>
        <v>225</v>
      </c>
      <c r="D33" s="21" t="s">
        <v>4</v>
      </c>
      <c r="E33" s="38" t="s">
        <v>179</v>
      </c>
      <c r="F33" s="44">
        <v>10</v>
      </c>
      <c r="G33" s="26">
        <v>0</v>
      </c>
      <c r="H33" s="27">
        <f t="shared" si="0"/>
        <v>0</v>
      </c>
      <c r="I33" s="33">
        <v>28</v>
      </c>
      <c r="J33" s="34">
        <f t="shared" si="1"/>
        <v>280</v>
      </c>
    </row>
    <row r="34" spans="1:10">
      <c r="A34" s="16" t="s">
        <v>55</v>
      </c>
      <c r="B34" s="13">
        <v>50</v>
      </c>
      <c r="C34" s="41">
        <f>Agosto2016!C34-(F34)</f>
        <v>42</v>
      </c>
      <c r="D34" s="21" t="s">
        <v>4</v>
      </c>
      <c r="E34" s="39" t="s">
        <v>180</v>
      </c>
      <c r="F34" s="44">
        <v>4</v>
      </c>
      <c r="G34" s="26">
        <v>21</v>
      </c>
      <c r="H34" s="27">
        <f t="shared" si="0"/>
        <v>84</v>
      </c>
      <c r="I34" s="33">
        <v>0</v>
      </c>
      <c r="J34" s="34">
        <f t="shared" si="1"/>
        <v>0</v>
      </c>
    </row>
    <row r="35" spans="1:10">
      <c r="A35" s="16" t="s">
        <v>56</v>
      </c>
      <c r="B35" s="13">
        <v>150</v>
      </c>
      <c r="C35" s="41">
        <f>Agosto2016!C35-(F35)</f>
        <v>138</v>
      </c>
      <c r="D35" s="21" t="s">
        <v>9</v>
      </c>
      <c r="E35" s="38" t="s">
        <v>57</v>
      </c>
      <c r="F35" s="44">
        <v>2</v>
      </c>
      <c r="G35" s="26">
        <v>3</v>
      </c>
      <c r="H35" s="27">
        <f t="shared" si="0"/>
        <v>6</v>
      </c>
      <c r="I35" s="33">
        <v>0</v>
      </c>
      <c r="J35" s="34">
        <f t="shared" si="1"/>
        <v>0</v>
      </c>
    </row>
    <row r="36" spans="1:10">
      <c r="A36" s="16" t="s">
        <v>58</v>
      </c>
      <c r="B36" s="13">
        <v>60</v>
      </c>
      <c r="C36" s="41">
        <f>Agosto2016!C36-(F36)</f>
        <v>50</v>
      </c>
      <c r="D36" s="21" t="s">
        <v>9</v>
      </c>
      <c r="E36" s="38" t="s">
        <v>59</v>
      </c>
      <c r="F36" s="44">
        <v>5</v>
      </c>
      <c r="G36" s="26">
        <v>9</v>
      </c>
      <c r="H36" s="27">
        <f t="shared" si="0"/>
        <v>45</v>
      </c>
      <c r="I36" s="33">
        <v>0</v>
      </c>
      <c r="J36" s="34">
        <f t="shared" si="1"/>
        <v>0</v>
      </c>
    </row>
    <row r="37" spans="1:10">
      <c r="A37" s="1" t="s">
        <v>60</v>
      </c>
      <c r="B37" s="4">
        <v>144</v>
      </c>
      <c r="C37" s="42">
        <f>Agosto2016!C37-(F37)</f>
        <v>144</v>
      </c>
      <c r="D37" s="5" t="s">
        <v>4</v>
      </c>
      <c r="E37" s="3" t="s">
        <v>61</v>
      </c>
      <c r="F37" s="8">
        <v>0</v>
      </c>
      <c r="G37" s="9">
        <v>0</v>
      </c>
      <c r="H37" s="10">
        <f t="shared" si="0"/>
        <v>0</v>
      </c>
      <c r="I37" s="9">
        <v>0</v>
      </c>
      <c r="J37" s="10">
        <f t="shared" si="1"/>
        <v>0</v>
      </c>
    </row>
    <row r="38" spans="1:10">
      <c r="A38" s="16" t="s">
        <v>62</v>
      </c>
      <c r="B38" s="13">
        <v>100</v>
      </c>
      <c r="C38" s="41">
        <f>Agosto2016!C38-(F38)</f>
        <v>88</v>
      </c>
      <c r="D38" s="21" t="s">
        <v>9</v>
      </c>
      <c r="E38" s="38" t="s">
        <v>63</v>
      </c>
      <c r="F38" s="44">
        <v>4</v>
      </c>
      <c r="G38" s="26">
        <v>2.8</v>
      </c>
      <c r="H38" s="27">
        <f t="shared" si="0"/>
        <v>11.2</v>
      </c>
      <c r="I38" s="33">
        <v>0</v>
      </c>
      <c r="J38" s="34">
        <f t="shared" si="1"/>
        <v>0</v>
      </c>
    </row>
    <row r="39" spans="1:10">
      <c r="A39" s="16" t="s">
        <v>64</v>
      </c>
      <c r="B39" s="13">
        <v>70</v>
      </c>
      <c r="C39" s="41">
        <f>Agosto2016!C39-(F39)</f>
        <v>63</v>
      </c>
      <c r="D39" s="21" t="s">
        <v>4</v>
      </c>
      <c r="E39" s="38" t="s">
        <v>65</v>
      </c>
      <c r="F39" s="44">
        <v>2</v>
      </c>
      <c r="G39" s="26">
        <v>0</v>
      </c>
      <c r="H39" s="27">
        <f t="shared" si="0"/>
        <v>0</v>
      </c>
      <c r="I39" s="33">
        <v>16</v>
      </c>
      <c r="J39" s="34">
        <f t="shared" si="1"/>
        <v>32</v>
      </c>
    </row>
    <row r="40" spans="1:10">
      <c r="A40" s="16" t="s">
        <v>66</v>
      </c>
      <c r="B40" s="13">
        <v>2200</v>
      </c>
      <c r="C40" s="41">
        <f>Agosto2016!C40-(F40)</f>
        <v>2060</v>
      </c>
      <c r="D40" s="21" t="s">
        <v>22</v>
      </c>
      <c r="E40" s="38" t="s">
        <v>67</v>
      </c>
      <c r="F40" s="44">
        <v>40</v>
      </c>
      <c r="G40" s="26">
        <v>0</v>
      </c>
      <c r="H40" s="27">
        <f t="shared" si="0"/>
        <v>0</v>
      </c>
      <c r="I40" s="33">
        <v>1.64</v>
      </c>
      <c r="J40" s="34">
        <f t="shared" si="1"/>
        <v>65.599999999999994</v>
      </c>
    </row>
    <row r="41" spans="1:10">
      <c r="A41" s="16" t="s">
        <v>68</v>
      </c>
      <c r="B41" s="13">
        <v>150</v>
      </c>
      <c r="C41" s="41">
        <f>Agosto2016!C41-(F41)</f>
        <v>135</v>
      </c>
      <c r="D41" s="21" t="s">
        <v>9</v>
      </c>
      <c r="E41" s="38" t="s">
        <v>69</v>
      </c>
      <c r="F41" s="44">
        <v>5</v>
      </c>
      <c r="G41" s="26">
        <v>5</v>
      </c>
      <c r="H41" s="27">
        <f t="shared" si="0"/>
        <v>25</v>
      </c>
      <c r="I41" s="33">
        <v>0</v>
      </c>
      <c r="J41" s="34">
        <f t="shared" si="1"/>
        <v>0</v>
      </c>
    </row>
    <row r="42" spans="1:10">
      <c r="A42" s="16" t="s">
        <v>70</v>
      </c>
      <c r="B42" s="13">
        <v>12</v>
      </c>
      <c r="C42" s="41">
        <f>Agosto2016!C42-(F42)</f>
        <v>10</v>
      </c>
      <c r="D42" s="21" t="s">
        <v>4</v>
      </c>
      <c r="E42" s="38" t="s">
        <v>71</v>
      </c>
      <c r="F42" s="44">
        <v>1</v>
      </c>
      <c r="G42" s="26">
        <v>0</v>
      </c>
      <c r="H42" s="27">
        <f t="shared" si="0"/>
        <v>0</v>
      </c>
      <c r="I42" s="33">
        <v>10.25</v>
      </c>
      <c r="J42" s="34">
        <f t="shared" si="1"/>
        <v>10.25</v>
      </c>
    </row>
    <row r="43" spans="1:10">
      <c r="A43" s="16" t="s">
        <v>72</v>
      </c>
      <c r="B43" s="13">
        <v>60</v>
      </c>
      <c r="C43" s="41">
        <f>Agosto2016!C43-(F43)</f>
        <v>53</v>
      </c>
      <c r="D43" s="21" t="s">
        <v>9</v>
      </c>
      <c r="E43" s="38" t="s">
        <v>73</v>
      </c>
      <c r="F43" s="44">
        <v>2</v>
      </c>
      <c r="G43" s="26">
        <v>5</v>
      </c>
      <c r="H43" s="27">
        <f t="shared" si="0"/>
        <v>10</v>
      </c>
      <c r="I43" s="33">
        <v>0</v>
      </c>
      <c r="J43" s="34">
        <f t="shared" si="1"/>
        <v>0</v>
      </c>
    </row>
    <row r="44" spans="1:10">
      <c r="A44" s="16" t="s">
        <v>74</v>
      </c>
      <c r="B44" s="13">
        <v>12</v>
      </c>
      <c r="C44" s="41">
        <f>Agosto2016!C44-(F44)</f>
        <v>12</v>
      </c>
      <c r="D44" s="21" t="s">
        <v>4</v>
      </c>
      <c r="E44" s="38" t="s">
        <v>75</v>
      </c>
      <c r="F44" s="44"/>
      <c r="G44" s="26">
        <v>0</v>
      </c>
      <c r="H44" s="27">
        <f t="shared" si="0"/>
        <v>0</v>
      </c>
      <c r="I44" s="33">
        <v>20.75</v>
      </c>
      <c r="J44" s="34">
        <f t="shared" si="1"/>
        <v>0</v>
      </c>
    </row>
    <row r="45" spans="1:10">
      <c r="A45" s="16" t="s">
        <v>76</v>
      </c>
      <c r="B45" s="13">
        <v>400</v>
      </c>
      <c r="C45" s="41">
        <f>Agosto2016!C45-(F45)</f>
        <v>380</v>
      </c>
      <c r="D45" s="21" t="s">
        <v>9</v>
      </c>
      <c r="E45" s="38" t="s">
        <v>181</v>
      </c>
      <c r="F45" s="44">
        <v>5</v>
      </c>
      <c r="G45" s="26">
        <v>4.5</v>
      </c>
      <c r="H45" s="27">
        <f t="shared" si="0"/>
        <v>22.5</v>
      </c>
      <c r="I45" s="33">
        <v>0</v>
      </c>
      <c r="J45" s="34">
        <f t="shared" si="1"/>
        <v>0</v>
      </c>
    </row>
    <row r="46" spans="1:10">
      <c r="A46" s="16" t="s">
        <v>77</v>
      </c>
      <c r="B46" s="13">
        <v>400</v>
      </c>
      <c r="C46" s="41">
        <f>Agosto2016!C46-(F46)</f>
        <v>380</v>
      </c>
      <c r="D46" s="21" t="s">
        <v>9</v>
      </c>
      <c r="E46" s="38" t="s">
        <v>182</v>
      </c>
      <c r="F46" s="44">
        <v>5</v>
      </c>
      <c r="G46" s="26">
        <v>5.4</v>
      </c>
      <c r="H46" s="27">
        <f t="shared" si="0"/>
        <v>27</v>
      </c>
      <c r="I46" s="33">
        <v>0</v>
      </c>
      <c r="J46" s="34">
        <f t="shared" si="1"/>
        <v>0</v>
      </c>
    </row>
    <row r="47" spans="1:10">
      <c r="A47" s="16" t="s">
        <v>78</v>
      </c>
      <c r="B47" s="13">
        <v>90</v>
      </c>
      <c r="C47" s="41">
        <f>Agosto2016!C47-(F47)</f>
        <v>83</v>
      </c>
      <c r="D47" s="21" t="s">
        <v>4</v>
      </c>
      <c r="E47" s="38" t="s">
        <v>183</v>
      </c>
      <c r="F47" s="44">
        <v>2</v>
      </c>
      <c r="G47" s="26">
        <v>0</v>
      </c>
      <c r="H47" s="27">
        <f t="shared" si="0"/>
        <v>0</v>
      </c>
      <c r="I47" s="33">
        <v>7</v>
      </c>
      <c r="J47" s="34">
        <f t="shared" si="1"/>
        <v>14</v>
      </c>
    </row>
    <row r="48" spans="1:10">
      <c r="A48" s="16" t="s">
        <v>79</v>
      </c>
      <c r="B48" s="13">
        <v>150</v>
      </c>
      <c r="C48" s="41">
        <f>Agosto2016!C48-(F48)</f>
        <v>133</v>
      </c>
      <c r="D48" s="21" t="s">
        <v>4</v>
      </c>
      <c r="E48" s="38" t="s">
        <v>80</v>
      </c>
      <c r="F48" s="44">
        <v>5</v>
      </c>
      <c r="G48" s="26">
        <v>12</v>
      </c>
      <c r="H48" s="27">
        <f t="shared" si="0"/>
        <v>60</v>
      </c>
      <c r="I48" s="33">
        <v>0</v>
      </c>
      <c r="J48" s="34">
        <f t="shared" si="1"/>
        <v>0</v>
      </c>
    </row>
    <row r="49" spans="1:10">
      <c r="A49" s="16" t="s">
        <v>81</v>
      </c>
      <c r="B49" s="13">
        <v>500</v>
      </c>
      <c r="C49" s="41">
        <f>Agosto2016!C49-(F49)</f>
        <v>450</v>
      </c>
      <c r="D49" s="21" t="s">
        <v>9</v>
      </c>
      <c r="E49" s="38" t="s">
        <v>196</v>
      </c>
      <c r="F49" s="44">
        <v>10</v>
      </c>
      <c r="G49" s="26">
        <v>0</v>
      </c>
      <c r="H49" s="27">
        <f t="shared" si="0"/>
        <v>0</v>
      </c>
      <c r="I49" s="33">
        <v>1.7</v>
      </c>
      <c r="J49" s="34">
        <f t="shared" si="1"/>
        <v>17</v>
      </c>
    </row>
    <row r="50" spans="1:10">
      <c r="A50" s="16" t="s">
        <v>83</v>
      </c>
      <c r="B50" s="13">
        <v>500</v>
      </c>
      <c r="C50" s="41">
        <f>Agosto2016!C50-(F50)</f>
        <v>470</v>
      </c>
      <c r="D50" s="21" t="s">
        <v>4</v>
      </c>
      <c r="E50" s="39" t="s">
        <v>84</v>
      </c>
      <c r="F50" s="44">
        <v>10</v>
      </c>
      <c r="G50" s="26">
        <v>3.6</v>
      </c>
      <c r="H50" s="27">
        <f t="shared" si="0"/>
        <v>36</v>
      </c>
      <c r="I50" s="33">
        <v>0</v>
      </c>
      <c r="J50" s="34">
        <f t="shared" si="1"/>
        <v>0</v>
      </c>
    </row>
    <row r="51" spans="1:10" ht="26.25">
      <c r="A51" s="16" t="s">
        <v>85</v>
      </c>
      <c r="B51" s="13">
        <v>12</v>
      </c>
      <c r="C51" s="41">
        <f>Agosto2016!C51-(F51)</f>
        <v>10</v>
      </c>
      <c r="D51" s="21" t="s">
        <v>9</v>
      </c>
      <c r="E51" s="39" t="s">
        <v>86</v>
      </c>
      <c r="F51" s="44">
        <v>1</v>
      </c>
      <c r="G51" s="26">
        <v>0</v>
      </c>
      <c r="H51" s="27">
        <f t="shared" si="0"/>
        <v>0</v>
      </c>
      <c r="I51" s="33">
        <v>3.4</v>
      </c>
      <c r="J51" s="34">
        <f t="shared" si="1"/>
        <v>3.4</v>
      </c>
    </row>
    <row r="52" spans="1:10">
      <c r="A52" s="16" t="s">
        <v>87</v>
      </c>
      <c r="B52" s="13">
        <v>30</v>
      </c>
      <c r="C52" s="41">
        <f>Agosto2016!C52-(F52)</f>
        <v>27</v>
      </c>
      <c r="D52" s="21" t="s">
        <v>4</v>
      </c>
      <c r="E52" s="39" t="s">
        <v>88</v>
      </c>
      <c r="F52" s="44">
        <v>1</v>
      </c>
      <c r="G52" s="26">
        <v>27</v>
      </c>
      <c r="H52" s="27">
        <f t="shared" si="0"/>
        <v>27</v>
      </c>
      <c r="I52" s="33">
        <v>0</v>
      </c>
      <c r="J52" s="34">
        <f t="shared" si="1"/>
        <v>0</v>
      </c>
    </row>
    <row r="53" spans="1:10" ht="26.25">
      <c r="A53" s="16" t="s">
        <v>89</v>
      </c>
      <c r="B53" s="13">
        <v>12</v>
      </c>
      <c r="C53" s="41">
        <f>Agosto2016!C53-(F53)</f>
        <v>10</v>
      </c>
      <c r="D53" s="21" t="s">
        <v>90</v>
      </c>
      <c r="E53" s="39" t="s">
        <v>91</v>
      </c>
      <c r="F53" s="44">
        <v>1</v>
      </c>
      <c r="G53" s="26">
        <v>35</v>
      </c>
      <c r="H53" s="27">
        <f t="shared" si="0"/>
        <v>35</v>
      </c>
      <c r="I53" s="33">
        <v>0</v>
      </c>
      <c r="J53" s="34">
        <f t="shared" si="1"/>
        <v>0</v>
      </c>
    </row>
    <row r="54" spans="1:10" ht="26.25">
      <c r="A54" s="16" t="s">
        <v>92</v>
      </c>
      <c r="B54" s="13">
        <v>12</v>
      </c>
      <c r="C54" s="41">
        <f>Agosto2016!C54-(F54)</f>
        <v>10</v>
      </c>
      <c r="D54" s="21" t="s">
        <v>90</v>
      </c>
      <c r="E54" s="39" t="s">
        <v>93</v>
      </c>
      <c r="F54" s="44">
        <v>1</v>
      </c>
      <c r="G54" s="26">
        <v>35</v>
      </c>
      <c r="H54" s="27">
        <f t="shared" si="0"/>
        <v>35</v>
      </c>
      <c r="I54" s="33">
        <v>0</v>
      </c>
      <c r="J54" s="34">
        <f t="shared" si="1"/>
        <v>0</v>
      </c>
    </row>
    <row r="55" spans="1:10" ht="26.25">
      <c r="A55" s="16" t="s">
        <v>94</v>
      </c>
      <c r="B55" s="13">
        <v>24</v>
      </c>
      <c r="C55" s="41">
        <f>Agosto2016!C55-(F55)</f>
        <v>21</v>
      </c>
      <c r="D55" s="21" t="s">
        <v>9</v>
      </c>
      <c r="E55" s="39" t="s">
        <v>95</v>
      </c>
      <c r="F55" s="44">
        <v>1</v>
      </c>
      <c r="G55" s="26">
        <v>0</v>
      </c>
      <c r="H55" s="27">
        <f t="shared" si="0"/>
        <v>0</v>
      </c>
      <c r="I55" s="33">
        <v>5.5</v>
      </c>
      <c r="J55" s="34">
        <f t="shared" si="1"/>
        <v>5.5</v>
      </c>
    </row>
    <row r="56" spans="1:10">
      <c r="A56" s="16" t="s">
        <v>96</v>
      </c>
      <c r="B56" s="13">
        <v>24</v>
      </c>
      <c r="C56" s="41">
        <f>Agosto2016!C56-(F56)</f>
        <v>21</v>
      </c>
      <c r="D56" s="21" t="s">
        <v>9</v>
      </c>
      <c r="E56" s="39" t="s">
        <v>97</v>
      </c>
      <c r="F56" s="44">
        <v>1</v>
      </c>
      <c r="G56" s="26">
        <v>0</v>
      </c>
      <c r="H56" s="27">
        <f t="shared" si="0"/>
        <v>0</v>
      </c>
      <c r="I56" s="33">
        <v>4.26</v>
      </c>
      <c r="J56" s="34">
        <f t="shared" si="1"/>
        <v>4.26</v>
      </c>
    </row>
    <row r="57" spans="1:10">
      <c r="A57" s="16" t="s">
        <v>98</v>
      </c>
      <c r="B57" s="13">
        <v>24</v>
      </c>
      <c r="C57" s="41">
        <f>Agosto2016!C57-(F57)</f>
        <v>21</v>
      </c>
      <c r="D57" s="21" t="s">
        <v>9</v>
      </c>
      <c r="E57" s="39" t="s">
        <v>99</v>
      </c>
      <c r="F57" s="44">
        <v>1</v>
      </c>
      <c r="G57" s="26">
        <v>3.2</v>
      </c>
      <c r="H57" s="27">
        <f t="shared" si="0"/>
        <v>3.2</v>
      </c>
      <c r="I57" s="33">
        <v>0</v>
      </c>
      <c r="J57" s="34">
        <f t="shared" si="1"/>
        <v>0</v>
      </c>
    </row>
    <row r="58" spans="1:10">
      <c r="A58" s="16" t="s">
        <v>100</v>
      </c>
      <c r="B58" s="13">
        <v>24</v>
      </c>
      <c r="C58" s="41">
        <f>Agosto2016!C58-(F58)</f>
        <v>21</v>
      </c>
      <c r="D58" s="21" t="s">
        <v>9</v>
      </c>
      <c r="E58" s="39" t="s">
        <v>101</v>
      </c>
      <c r="F58" s="44">
        <v>1</v>
      </c>
      <c r="G58" s="26">
        <v>2.2999999999999998</v>
      </c>
      <c r="H58" s="27">
        <f t="shared" si="0"/>
        <v>2.2999999999999998</v>
      </c>
      <c r="I58" s="33">
        <v>0</v>
      </c>
      <c r="J58" s="34">
        <f t="shared" si="1"/>
        <v>0</v>
      </c>
    </row>
    <row r="59" spans="1:10">
      <c r="A59" s="16" t="s">
        <v>102</v>
      </c>
      <c r="B59" s="13">
        <v>60</v>
      </c>
      <c r="C59" s="41">
        <f>Agosto2016!C59-(F59)</f>
        <v>50</v>
      </c>
      <c r="D59" s="20" t="s">
        <v>22</v>
      </c>
      <c r="E59" s="38" t="s">
        <v>103</v>
      </c>
      <c r="F59" s="44">
        <v>5</v>
      </c>
      <c r="G59" s="26">
        <v>0</v>
      </c>
      <c r="H59" s="27">
        <f t="shared" si="0"/>
        <v>0</v>
      </c>
      <c r="I59" s="33">
        <v>2.7</v>
      </c>
      <c r="J59" s="34">
        <f t="shared" si="1"/>
        <v>13.5</v>
      </c>
    </row>
    <row r="60" spans="1:10" ht="25.5">
      <c r="A60" s="16" t="s">
        <v>104</v>
      </c>
      <c r="B60" s="13">
        <v>10</v>
      </c>
      <c r="C60" s="41">
        <f>Agosto2016!C60-(F60)</f>
        <v>8</v>
      </c>
      <c r="D60" s="21" t="s">
        <v>105</v>
      </c>
      <c r="E60" s="38" t="s">
        <v>106</v>
      </c>
      <c r="F60" s="44">
        <v>1</v>
      </c>
      <c r="G60" s="26">
        <v>0</v>
      </c>
      <c r="H60" s="27">
        <f t="shared" si="0"/>
        <v>0</v>
      </c>
      <c r="I60" s="33">
        <v>4.5599999999999996</v>
      </c>
      <c r="J60" s="34">
        <f t="shared" si="1"/>
        <v>4.5599999999999996</v>
      </c>
    </row>
    <row r="61" spans="1:10">
      <c r="A61" s="16" t="s">
        <v>107</v>
      </c>
      <c r="B61" s="13">
        <v>200</v>
      </c>
      <c r="C61" s="41">
        <f>Agosto2016!C61-(F61)</f>
        <v>194</v>
      </c>
      <c r="D61" s="21" t="s">
        <v>9</v>
      </c>
      <c r="E61" s="38" t="s">
        <v>108</v>
      </c>
      <c r="F61" s="44">
        <v>1</v>
      </c>
      <c r="G61" s="26">
        <v>0</v>
      </c>
      <c r="H61" s="27">
        <f t="shared" si="0"/>
        <v>0</v>
      </c>
      <c r="I61" s="33">
        <v>3.95</v>
      </c>
      <c r="J61" s="34">
        <f t="shared" si="1"/>
        <v>3.95</v>
      </c>
    </row>
    <row r="62" spans="1:10">
      <c r="A62" s="16" t="s">
        <v>109</v>
      </c>
      <c r="B62" s="13">
        <v>200</v>
      </c>
      <c r="C62" s="41">
        <f>Agosto2016!C62-(F62)</f>
        <v>193</v>
      </c>
      <c r="D62" s="20" t="s">
        <v>22</v>
      </c>
      <c r="E62" s="38" t="s">
        <v>184</v>
      </c>
      <c r="F62" s="44">
        <v>2</v>
      </c>
      <c r="G62" s="26">
        <v>0</v>
      </c>
      <c r="H62" s="27">
        <f t="shared" si="0"/>
        <v>0</v>
      </c>
      <c r="I62" s="33">
        <v>4.0999999999999996</v>
      </c>
      <c r="J62" s="34">
        <f t="shared" si="1"/>
        <v>8.1999999999999993</v>
      </c>
    </row>
    <row r="63" spans="1:10">
      <c r="A63" s="16" t="s">
        <v>110</v>
      </c>
      <c r="B63" s="13">
        <v>200</v>
      </c>
      <c r="C63" s="41">
        <f>Agosto2016!C63-(F63)</f>
        <v>188</v>
      </c>
      <c r="D63" s="20" t="s">
        <v>22</v>
      </c>
      <c r="E63" s="38" t="s">
        <v>111</v>
      </c>
      <c r="F63" s="44">
        <v>2</v>
      </c>
      <c r="G63" s="26">
        <v>2.2999999999999998</v>
      </c>
      <c r="H63" s="27">
        <f t="shared" si="0"/>
        <v>4.5999999999999996</v>
      </c>
      <c r="I63" s="33">
        <v>0</v>
      </c>
      <c r="J63" s="34">
        <f t="shared" si="1"/>
        <v>0</v>
      </c>
    </row>
    <row r="64" spans="1:10">
      <c r="A64" s="16" t="s">
        <v>112</v>
      </c>
      <c r="B64" s="13">
        <v>20</v>
      </c>
      <c r="C64" s="41">
        <f>Agosto2016!C64-(F64)</f>
        <v>18</v>
      </c>
      <c r="D64" s="20" t="s">
        <v>22</v>
      </c>
      <c r="E64" s="38" t="s">
        <v>113</v>
      </c>
      <c r="F64" s="44">
        <v>1</v>
      </c>
      <c r="G64" s="26">
        <v>0</v>
      </c>
      <c r="H64" s="27">
        <f t="shared" si="0"/>
        <v>0</v>
      </c>
      <c r="I64" s="33">
        <v>3.1</v>
      </c>
      <c r="J64" s="34">
        <f t="shared" si="1"/>
        <v>3.1</v>
      </c>
    </row>
    <row r="65" spans="1:10">
      <c r="A65" s="16" t="s">
        <v>114</v>
      </c>
      <c r="B65" s="13">
        <v>150</v>
      </c>
      <c r="C65" s="41">
        <f>Agosto2016!C65-(F65)</f>
        <v>134</v>
      </c>
      <c r="D65" s="20" t="s">
        <v>22</v>
      </c>
      <c r="E65" s="39" t="s">
        <v>115</v>
      </c>
      <c r="F65" s="44">
        <v>4</v>
      </c>
      <c r="G65" s="26">
        <v>0</v>
      </c>
      <c r="H65" s="27">
        <f t="shared" si="0"/>
        <v>0</v>
      </c>
      <c r="I65" s="33">
        <v>4.0999999999999996</v>
      </c>
      <c r="J65" s="34">
        <f t="shared" si="1"/>
        <v>16.399999999999999</v>
      </c>
    </row>
    <row r="66" spans="1:10">
      <c r="A66" s="16" t="s">
        <v>116</v>
      </c>
      <c r="B66" s="12">
        <v>29</v>
      </c>
      <c r="C66" s="41">
        <f>Agosto2016!C66-(F66)</f>
        <v>26</v>
      </c>
      <c r="D66" s="20" t="s">
        <v>90</v>
      </c>
      <c r="E66" s="38" t="s">
        <v>185</v>
      </c>
      <c r="F66" s="44">
        <v>1</v>
      </c>
      <c r="G66" s="26">
        <v>60</v>
      </c>
      <c r="H66" s="27">
        <f t="shared" si="0"/>
        <v>60</v>
      </c>
      <c r="I66" s="33">
        <v>0</v>
      </c>
      <c r="J66" s="34">
        <f t="shared" si="1"/>
        <v>0</v>
      </c>
    </row>
    <row r="67" spans="1:10">
      <c r="A67" s="16" t="s">
        <v>117</v>
      </c>
      <c r="B67" s="12">
        <v>420</v>
      </c>
      <c r="C67" s="41">
        <f>Agosto2016!C67-(F67)</f>
        <v>395</v>
      </c>
      <c r="D67" s="20" t="s">
        <v>22</v>
      </c>
      <c r="E67" s="38" t="s">
        <v>118</v>
      </c>
      <c r="F67" s="44">
        <v>5</v>
      </c>
      <c r="G67" s="26">
        <v>1.52</v>
      </c>
      <c r="H67" s="27">
        <f t="shared" si="0"/>
        <v>7.6</v>
      </c>
      <c r="I67" s="33">
        <v>0</v>
      </c>
      <c r="J67" s="34">
        <f t="shared" si="1"/>
        <v>0</v>
      </c>
    </row>
    <row r="68" spans="1:10">
      <c r="A68" s="16" t="s">
        <v>119</v>
      </c>
      <c r="B68" s="12">
        <v>144</v>
      </c>
      <c r="C68" s="41">
        <f>Agosto2016!C68-(F68)</f>
        <v>127</v>
      </c>
      <c r="D68" s="20" t="s">
        <v>22</v>
      </c>
      <c r="E68" s="38" t="s">
        <v>120</v>
      </c>
      <c r="F68" s="44">
        <v>5</v>
      </c>
      <c r="G68" s="26">
        <v>9.5</v>
      </c>
      <c r="H68" s="27">
        <f t="shared" si="0"/>
        <v>47.5</v>
      </c>
      <c r="I68" s="33">
        <v>0</v>
      </c>
      <c r="J68" s="34">
        <f t="shared" si="1"/>
        <v>0</v>
      </c>
    </row>
    <row r="69" spans="1:10">
      <c r="A69" s="16" t="s">
        <v>121</v>
      </c>
      <c r="B69" s="12">
        <v>144</v>
      </c>
      <c r="C69" s="41">
        <f>Agosto2016!C69-(F69)</f>
        <v>127</v>
      </c>
      <c r="D69" s="20" t="s">
        <v>22</v>
      </c>
      <c r="E69" s="38" t="s">
        <v>122</v>
      </c>
      <c r="F69" s="44">
        <v>5</v>
      </c>
      <c r="G69" s="26">
        <v>9</v>
      </c>
      <c r="H69" s="27">
        <f t="shared" si="0"/>
        <v>45</v>
      </c>
      <c r="I69" s="33">
        <v>0</v>
      </c>
      <c r="J69" s="34">
        <f t="shared" si="1"/>
        <v>0</v>
      </c>
    </row>
    <row r="70" spans="1:10">
      <c r="A70" s="16" t="s">
        <v>123</v>
      </c>
      <c r="B70" s="12">
        <v>10</v>
      </c>
      <c r="C70" s="41">
        <f>Agosto2016!C70-(F70)</f>
        <v>8</v>
      </c>
      <c r="D70" s="20" t="s">
        <v>22</v>
      </c>
      <c r="E70" s="38" t="s">
        <v>124</v>
      </c>
      <c r="F70" s="44">
        <v>1</v>
      </c>
      <c r="G70" s="26">
        <v>0</v>
      </c>
      <c r="H70" s="27">
        <f t="shared" si="0"/>
        <v>0</v>
      </c>
      <c r="I70" s="33">
        <v>8.1</v>
      </c>
      <c r="J70" s="34">
        <f t="shared" si="1"/>
        <v>8.1</v>
      </c>
    </row>
    <row r="71" spans="1:10">
      <c r="A71" s="16" t="s">
        <v>125</v>
      </c>
      <c r="B71" s="12">
        <v>60</v>
      </c>
      <c r="C71" s="41">
        <f>Agosto2016!C71-(F71)</f>
        <v>54</v>
      </c>
      <c r="D71" s="20" t="s">
        <v>22</v>
      </c>
      <c r="E71" s="38" t="s">
        <v>126</v>
      </c>
      <c r="F71" s="44">
        <v>1</v>
      </c>
      <c r="G71" s="26">
        <v>4</v>
      </c>
      <c r="H71" s="27">
        <f t="shared" si="0"/>
        <v>4</v>
      </c>
      <c r="I71" s="33">
        <v>0</v>
      </c>
      <c r="J71" s="34">
        <f t="shared" si="1"/>
        <v>0</v>
      </c>
    </row>
    <row r="72" spans="1:10">
      <c r="A72" s="16" t="s">
        <v>127</v>
      </c>
      <c r="B72" s="12">
        <v>20</v>
      </c>
      <c r="C72" s="41">
        <f>Agosto2016!C72-(F72)</f>
        <v>18</v>
      </c>
      <c r="D72" s="20" t="s">
        <v>22</v>
      </c>
      <c r="E72" s="38" t="s">
        <v>128</v>
      </c>
      <c r="F72" s="44">
        <v>1</v>
      </c>
      <c r="G72" s="26">
        <v>0</v>
      </c>
      <c r="H72" s="27">
        <f t="shared" ref="H72:H95" si="2">F72*G72</f>
        <v>0</v>
      </c>
      <c r="I72" s="33">
        <v>5.95</v>
      </c>
      <c r="J72" s="34">
        <f t="shared" si="1"/>
        <v>5.95</v>
      </c>
    </row>
    <row r="73" spans="1:10">
      <c r="A73" s="16" t="s">
        <v>129</v>
      </c>
      <c r="B73" s="12">
        <v>192</v>
      </c>
      <c r="C73" s="41">
        <f>Agosto2016!C73-(F73)</f>
        <v>171</v>
      </c>
      <c r="D73" s="20" t="s">
        <v>9</v>
      </c>
      <c r="E73" s="38" t="s">
        <v>130</v>
      </c>
      <c r="F73" s="44">
        <v>5</v>
      </c>
      <c r="G73" s="26">
        <v>11.8</v>
      </c>
      <c r="H73" s="27">
        <f t="shared" si="2"/>
        <v>59</v>
      </c>
      <c r="I73" s="33">
        <v>0</v>
      </c>
      <c r="J73" s="34">
        <f t="shared" ref="J73:J95" si="3">F73*I73</f>
        <v>0</v>
      </c>
    </row>
    <row r="74" spans="1:10">
      <c r="A74" s="1" t="s">
        <v>131</v>
      </c>
      <c r="B74" s="2">
        <v>192</v>
      </c>
      <c r="C74" s="42">
        <f>Agosto2016!C74-(F74)</f>
        <v>192</v>
      </c>
      <c r="D74" s="3" t="s">
        <v>9</v>
      </c>
      <c r="E74" s="3" t="s">
        <v>132</v>
      </c>
      <c r="F74" s="8">
        <v>0</v>
      </c>
      <c r="G74" s="9">
        <v>0</v>
      </c>
      <c r="H74" s="10">
        <f t="shared" si="2"/>
        <v>0</v>
      </c>
      <c r="I74" s="9">
        <v>0</v>
      </c>
      <c r="J74" s="10">
        <f t="shared" si="3"/>
        <v>0</v>
      </c>
    </row>
    <row r="75" spans="1:10">
      <c r="A75" s="17" t="s">
        <v>131</v>
      </c>
      <c r="B75" s="12">
        <v>15</v>
      </c>
      <c r="C75" s="41">
        <f>Agosto2016!C75-(F75)</f>
        <v>13</v>
      </c>
      <c r="D75" s="20" t="s">
        <v>22</v>
      </c>
      <c r="E75" s="38" t="s">
        <v>194</v>
      </c>
      <c r="F75" s="44">
        <v>1</v>
      </c>
      <c r="G75" s="26">
        <v>15</v>
      </c>
      <c r="H75" s="27">
        <f t="shared" si="2"/>
        <v>15</v>
      </c>
      <c r="I75" s="33">
        <v>0</v>
      </c>
      <c r="J75" s="34">
        <f t="shared" si="3"/>
        <v>0</v>
      </c>
    </row>
    <row r="76" spans="1:10">
      <c r="A76" s="17" t="s">
        <v>133</v>
      </c>
      <c r="B76" s="12">
        <v>15</v>
      </c>
      <c r="C76" s="41">
        <f>Agosto2016!C76-(F76)</f>
        <v>13</v>
      </c>
      <c r="D76" s="20" t="s">
        <v>22</v>
      </c>
      <c r="E76" s="46" t="s">
        <v>135</v>
      </c>
      <c r="F76" s="44">
        <v>1</v>
      </c>
      <c r="G76" s="26">
        <v>13</v>
      </c>
      <c r="H76" s="27">
        <f t="shared" si="2"/>
        <v>13</v>
      </c>
      <c r="I76" s="33">
        <v>0</v>
      </c>
      <c r="J76" s="34">
        <f t="shared" si="3"/>
        <v>0</v>
      </c>
    </row>
    <row r="77" spans="1:10">
      <c r="A77" s="17" t="s">
        <v>134</v>
      </c>
      <c r="B77" s="12">
        <v>10</v>
      </c>
      <c r="C77" s="41">
        <f>Agosto2016!C77-(F77)</f>
        <v>8</v>
      </c>
      <c r="D77" s="20" t="s">
        <v>22</v>
      </c>
      <c r="E77" s="38" t="s">
        <v>186</v>
      </c>
      <c r="F77" s="44">
        <v>1</v>
      </c>
      <c r="G77" s="26">
        <v>0</v>
      </c>
      <c r="H77" s="27">
        <f t="shared" si="2"/>
        <v>0</v>
      </c>
      <c r="I77" s="33">
        <v>5.5</v>
      </c>
      <c r="J77" s="34">
        <f t="shared" si="3"/>
        <v>5.5</v>
      </c>
    </row>
    <row r="78" spans="1:10">
      <c r="A78" s="17" t="s">
        <v>136</v>
      </c>
      <c r="B78" s="12">
        <v>10</v>
      </c>
      <c r="C78" s="41">
        <f>Agosto2016!C78-(F78)</f>
        <v>8</v>
      </c>
      <c r="D78" s="20" t="s">
        <v>22</v>
      </c>
      <c r="E78" s="38" t="s">
        <v>138</v>
      </c>
      <c r="F78" s="44">
        <v>1</v>
      </c>
      <c r="G78" s="26">
        <v>20</v>
      </c>
      <c r="H78" s="27">
        <f t="shared" si="2"/>
        <v>20</v>
      </c>
      <c r="I78" s="33">
        <v>0</v>
      </c>
      <c r="J78" s="34">
        <f t="shared" si="3"/>
        <v>0</v>
      </c>
    </row>
    <row r="79" spans="1:10">
      <c r="A79" s="17" t="s">
        <v>137</v>
      </c>
      <c r="B79" s="12">
        <v>10</v>
      </c>
      <c r="C79" s="41">
        <f>Agosto2016!C79-(F79)</f>
        <v>8</v>
      </c>
      <c r="D79" s="20" t="s">
        <v>22</v>
      </c>
      <c r="E79" s="38" t="s">
        <v>140</v>
      </c>
      <c r="F79" s="44">
        <v>1</v>
      </c>
      <c r="G79" s="26">
        <v>0</v>
      </c>
      <c r="H79" s="27">
        <f t="shared" si="2"/>
        <v>0</v>
      </c>
      <c r="I79" s="33">
        <v>70</v>
      </c>
      <c r="J79" s="34">
        <f t="shared" si="3"/>
        <v>70</v>
      </c>
    </row>
    <row r="80" spans="1:10">
      <c r="A80" s="17" t="s">
        <v>139</v>
      </c>
      <c r="B80" s="12">
        <v>72</v>
      </c>
      <c r="C80" s="41">
        <f>Agosto2016!C80-(F80)</f>
        <v>64</v>
      </c>
      <c r="D80" s="20" t="s">
        <v>22</v>
      </c>
      <c r="E80" s="38" t="s">
        <v>142</v>
      </c>
      <c r="F80" s="44">
        <v>2</v>
      </c>
      <c r="G80" s="26">
        <v>3.6</v>
      </c>
      <c r="H80" s="27">
        <f t="shared" si="2"/>
        <v>7.2</v>
      </c>
      <c r="I80" s="33">
        <v>0</v>
      </c>
      <c r="J80" s="34">
        <f t="shared" si="3"/>
        <v>0</v>
      </c>
    </row>
    <row r="81" spans="1:11">
      <c r="A81" s="17" t="s">
        <v>141</v>
      </c>
      <c r="B81" s="12">
        <v>48</v>
      </c>
      <c r="C81" s="41">
        <f>Agosto2016!C81-(F81)</f>
        <v>42</v>
      </c>
      <c r="D81" s="20" t="s">
        <v>4</v>
      </c>
      <c r="E81" s="38" t="s">
        <v>197</v>
      </c>
      <c r="F81" s="44">
        <v>2</v>
      </c>
      <c r="G81" s="26">
        <v>6.5</v>
      </c>
      <c r="H81" s="27">
        <f t="shared" si="2"/>
        <v>13</v>
      </c>
      <c r="I81" s="33">
        <v>0</v>
      </c>
      <c r="J81" s="34">
        <f t="shared" si="3"/>
        <v>0</v>
      </c>
    </row>
    <row r="82" spans="1:11">
      <c r="A82" s="17" t="s">
        <v>143</v>
      </c>
      <c r="B82" s="12">
        <v>96</v>
      </c>
      <c r="C82" s="41">
        <f>Agosto2016!C82-(F82)</f>
        <v>86</v>
      </c>
      <c r="D82" s="20" t="s">
        <v>22</v>
      </c>
      <c r="E82" s="38" t="s">
        <v>146</v>
      </c>
      <c r="F82" s="44">
        <v>2</v>
      </c>
      <c r="G82" s="26">
        <v>2</v>
      </c>
      <c r="H82" s="27">
        <f t="shared" si="2"/>
        <v>4</v>
      </c>
      <c r="I82" s="33">
        <v>0</v>
      </c>
      <c r="J82" s="34">
        <f t="shared" si="3"/>
        <v>0</v>
      </c>
    </row>
    <row r="83" spans="1:11">
      <c r="A83" s="17" t="s">
        <v>145</v>
      </c>
      <c r="B83" s="12">
        <v>90</v>
      </c>
      <c r="C83" s="41">
        <f>Agosto2016!C83-(F83)</f>
        <v>82</v>
      </c>
      <c r="D83" s="20" t="s">
        <v>9</v>
      </c>
      <c r="E83" s="38" t="s">
        <v>148</v>
      </c>
      <c r="F83" s="44">
        <v>2</v>
      </c>
      <c r="G83" s="26">
        <v>9</v>
      </c>
      <c r="H83" s="27">
        <f t="shared" si="2"/>
        <v>18</v>
      </c>
      <c r="I83" s="33">
        <v>0</v>
      </c>
      <c r="J83" s="34">
        <f t="shared" si="3"/>
        <v>0</v>
      </c>
    </row>
    <row r="84" spans="1:11" ht="25.5">
      <c r="A84" s="17" t="s">
        <v>147</v>
      </c>
      <c r="B84" s="12">
        <v>48</v>
      </c>
      <c r="C84" s="41">
        <f>Agosto2016!C84-(F84)</f>
        <v>42</v>
      </c>
      <c r="D84" s="20" t="s">
        <v>22</v>
      </c>
      <c r="E84" s="38" t="s">
        <v>193</v>
      </c>
      <c r="F84" s="44">
        <v>2</v>
      </c>
      <c r="G84" s="26">
        <v>0</v>
      </c>
      <c r="H84" s="27">
        <f t="shared" si="2"/>
        <v>0</v>
      </c>
      <c r="I84" s="33">
        <v>0.7</v>
      </c>
      <c r="J84" s="34">
        <f t="shared" si="3"/>
        <v>1.4</v>
      </c>
    </row>
    <row r="85" spans="1:11">
      <c r="A85" s="17" t="s">
        <v>149</v>
      </c>
      <c r="B85" s="12">
        <v>144</v>
      </c>
      <c r="C85" s="41">
        <f>Agosto2016!C85-(F85)</f>
        <v>127</v>
      </c>
      <c r="D85" s="20" t="s">
        <v>9</v>
      </c>
      <c r="E85" s="38" t="s">
        <v>151</v>
      </c>
      <c r="F85" s="44">
        <v>5</v>
      </c>
      <c r="G85" s="26">
        <v>2.5</v>
      </c>
      <c r="H85" s="27">
        <f t="shared" si="2"/>
        <v>12.5</v>
      </c>
      <c r="I85" s="33">
        <v>0</v>
      </c>
      <c r="J85" s="34">
        <f t="shared" si="3"/>
        <v>0</v>
      </c>
    </row>
    <row r="86" spans="1:11">
      <c r="A86" s="17" t="s">
        <v>150</v>
      </c>
      <c r="B86" s="12">
        <v>24</v>
      </c>
      <c r="C86" s="41">
        <f>Agosto2016!C86-(F86)</f>
        <v>21</v>
      </c>
      <c r="D86" s="20" t="s">
        <v>9</v>
      </c>
      <c r="E86" s="38" t="s">
        <v>153</v>
      </c>
      <c r="F86" s="44">
        <v>1</v>
      </c>
      <c r="G86" s="26">
        <v>0</v>
      </c>
      <c r="H86" s="27">
        <f t="shared" si="2"/>
        <v>0</v>
      </c>
      <c r="I86" s="33">
        <v>1.55</v>
      </c>
      <c r="J86" s="34">
        <f t="shared" si="3"/>
        <v>1.55</v>
      </c>
    </row>
    <row r="87" spans="1:11">
      <c r="A87" s="17" t="s">
        <v>152</v>
      </c>
      <c r="B87" s="12">
        <v>200</v>
      </c>
      <c r="C87" s="41">
        <f>Agosto2016!C87-(F87)</f>
        <v>188</v>
      </c>
      <c r="D87" s="20" t="s">
        <v>22</v>
      </c>
      <c r="E87" s="38" t="s">
        <v>187</v>
      </c>
      <c r="F87" s="44">
        <v>2</v>
      </c>
      <c r="G87" s="26">
        <v>13.5</v>
      </c>
      <c r="H87" s="27">
        <f t="shared" si="2"/>
        <v>27</v>
      </c>
      <c r="I87" s="33">
        <v>0</v>
      </c>
      <c r="J87" s="34">
        <f t="shared" si="3"/>
        <v>0</v>
      </c>
    </row>
    <row r="88" spans="1:11">
      <c r="A88" s="17" t="s">
        <v>154</v>
      </c>
      <c r="B88" s="12">
        <v>192</v>
      </c>
      <c r="C88" s="41">
        <f>Agosto2016!C88-(F88)</f>
        <v>180</v>
      </c>
      <c r="D88" s="20" t="s">
        <v>22</v>
      </c>
      <c r="E88" s="38" t="s">
        <v>156</v>
      </c>
      <c r="F88" s="44">
        <v>2</v>
      </c>
      <c r="G88" s="26">
        <v>8</v>
      </c>
      <c r="H88" s="27">
        <f t="shared" si="2"/>
        <v>16</v>
      </c>
      <c r="I88" s="33">
        <v>0</v>
      </c>
      <c r="J88" s="34">
        <f t="shared" si="3"/>
        <v>0</v>
      </c>
    </row>
    <row r="89" spans="1:11">
      <c r="A89" s="17" t="s">
        <v>155</v>
      </c>
      <c r="B89" s="12">
        <v>144</v>
      </c>
      <c r="C89" s="41">
        <f>Agosto2016!C89-(F89)</f>
        <v>130</v>
      </c>
      <c r="D89" s="20" t="s">
        <v>22</v>
      </c>
      <c r="E89" s="38" t="s">
        <v>158</v>
      </c>
      <c r="F89" s="44">
        <v>2</v>
      </c>
      <c r="G89" s="26">
        <v>4</v>
      </c>
      <c r="H89" s="27">
        <f t="shared" si="2"/>
        <v>8</v>
      </c>
      <c r="I89" s="33">
        <v>0</v>
      </c>
      <c r="J89" s="34">
        <f t="shared" si="3"/>
        <v>0</v>
      </c>
    </row>
    <row r="90" spans="1:11">
      <c r="A90" s="17" t="s">
        <v>157</v>
      </c>
      <c r="B90" s="12">
        <v>60</v>
      </c>
      <c r="C90" s="41">
        <f>Agosto2016!C90-(F90)</f>
        <v>54</v>
      </c>
      <c r="D90" s="20" t="s">
        <v>22</v>
      </c>
      <c r="E90" s="38" t="s">
        <v>160</v>
      </c>
      <c r="F90" s="44">
        <v>1</v>
      </c>
      <c r="G90" s="26">
        <v>0</v>
      </c>
      <c r="H90" s="27">
        <f t="shared" si="2"/>
        <v>0</v>
      </c>
      <c r="I90" s="33">
        <v>3.9</v>
      </c>
      <c r="J90" s="34">
        <f t="shared" si="3"/>
        <v>3.9</v>
      </c>
    </row>
    <row r="91" spans="1:11" ht="25.5">
      <c r="A91" s="17" t="s">
        <v>159</v>
      </c>
      <c r="B91" s="12">
        <v>24</v>
      </c>
      <c r="C91" s="41">
        <f>Agosto2016!C91-(F91)</f>
        <v>21</v>
      </c>
      <c r="D91" s="20" t="s">
        <v>9</v>
      </c>
      <c r="E91" s="38" t="s">
        <v>162</v>
      </c>
      <c r="F91" s="44">
        <v>1</v>
      </c>
      <c r="G91" s="26">
        <v>0</v>
      </c>
      <c r="H91" s="27">
        <f t="shared" si="2"/>
        <v>0</v>
      </c>
      <c r="I91" s="33">
        <v>5.9</v>
      </c>
      <c r="J91" s="34">
        <f t="shared" si="3"/>
        <v>5.9</v>
      </c>
    </row>
    <row r="92" spans="1:11">
      <c r="A92" s="17" t="s">
        <v>161</v>
      </c>
      <c r="B92" s="12">
        <v>96</v>
      </c>
      <c r="C92" s="41">
        <f>Agosto2016!C92-(F92)</f>
        <v>86</v>
      </c>
      <c r="D92" s="20" t="s">
        <v>22</v>
      </c>
      <c r="E92" s="38" t="s">
        <v>164</v>
      </c>
      <c r="F92" s="44">
        <v>2</v>
      </c>
      <c r="G92" s="26">
        <v>0</v>
      </c>
      <c r="H92" s="27">
        <f t="shared" si="2"/>
        <v>0</v>
      </c>
      <c r="I92" s="33">
        <v>7</v>
      </c>
      <c r="J92" s="34">
        <f t="shared" si="3"/>
        <v>14</v>
      </c>
    </row>
    <row r="93" spans="1:11">
      <c r="A93" s="17" t="s">
        <v>163</v>
      </c>
      <c r="B93" s="12">
        <v>96</v>
      </c>
      <c r="C93" s="41">
        <f>Agosto2016!C93-(F93)</f>
        <v>86</v>
      </c>
      <c r="D93" s="20" t="s">
        <v>22</v>
      </c>
      <c r="E93" s="38" t="s">
        <v>166</v>
      </c>
      <c r="F93" s="44">
        <v>2</v>
      </c>
      <c r="G93" s="26">
        <v>0</v>
      </c>
      <c r="H93" s="27">
        <f t="shared" si="2"/>
        <v>0</v>
      </c>
      <c r="I93" s="33">
        <v>4</v>
      </c>
      <c r="J93" s="34">
        <f t="shared" si="3"/>
        <v>8</v>
      </c>
    </row>
    <row r="94" spans="1:11">
      <c r="A94" s="17" t="s">
        <v>165</v>
      </c>
      <c r="B94" s="12">
        <v>12</v>
      </c>
      <c r="C94" s="41">
        <f>Agosto2016!C94-(F94)</f>
        <v>10</v>
      </c>
      <c r="D94" s="20" t="s">
        <v>22</v>
      </c>
      <c r="E94" s="38" t="s">
        <v>168</v>
      </c>
      <c r="F94" s="44">
        <v>1</v>
      </c>
      <c r="G94" s="26">
        <v>0</v>
      </c>
      <c r="H94" s="27">
        <f t="shared" si="2"/>
        <v>0</v>
      </c>
      <c r="I94" s="33">
        <v>6.9</v>
      </c>
      <c r="J94" s="34">
        <f t="shared" si="3"/>
        <v>6.9</v>
      </c>
    </row>
    <row r="95" spans="1:11" ht="15.75" thickBot="1">
      <c r="A95" s="18" t="s">
        <v>167</v>
      </c>
      <c r="B95" s="14">
        <v>60</v>
      </c>
      <c r="C95" s="41">
        <f>Agosto2016!C95-(F95)</f>
        <v>54</v>
      </c>
      <c r="D95" s="22" t="s">
        <v>22</v>
      </c>
      <c r="E95" s="40" t="s">
        <v>169</v>
      </c>
      <c r="F95" s="45">
        <v>1</v>
      </c>
      <c r="G95" s="28">
        <v>20</v>
      </c>
      <c r="H95" s="29">
        <f t="shared" si="2"/>
        <v>20</v>
      </c>
      <c r="I95" s="35">
        <v>0</v>
      </c>
      <c r="J95" s="36">
        <f t="shared" si="3"/>
        <v>0</v>
      </c>
    </row>
    <row r="96" spans="1:11" ht="16.5" thickBot="1">
      <c r="A96" s="64" t="s">
        <v>172</v>
      </c>
      <c r="B96" s="65"/>
      <c r="C96" s="65"/>
      <c r="D96" s="65"/>
      <c r="E96" s="65"/>
      <c r="F96" s="65"/>
      <c r="G96" s="66">
        <f>SUM(H8:H95)</f>
        <v>2128.6999999999998</v>
      </c>
      <c r="H96" s="67"/>
      <c r="I96" s="68">
        <f>SUM(J8:J95)</f>
        <v>2250.42</v>
      </c>
      <c r="J96" s="69"/>
      <c r="K96" s="6"/>
    </row>
    <row r="97" spans="9:10">
      <c r="I97" s="7"/>
      <c r="J97" s="7"/>
    </row>
  </sheetData>
  <mergeCells count="15">
    <mergeCell ref="A1:J1"/>
    <mergeCell ref="A2:J2"/>
    <mergeCell ref="A3:J3"/>
    <mergeCell ref="A4:J5"/>
    <mergeCell ref="F6:F7"/>
    <mergeCell ref="G6:H6"/>
    <mergeCell ref="I6:J6"/>
    <mergeCell ref="A96:F96"/>
    <mergeCell ref="G96:H96"/>
    <mergeCell ref="I96:J96"/>
    <mergeCell ref="A6:A7"/>
    <mergeCell ref="B6:B7"/>
    <mergeCell ref="C6:C7"/>
    <mergeCell ref="D6:D7"/>
    <mergeCell ref="E6:E7"/>
  </mergeCells>
  <conditionalFormatting sqref="C8:C22">
    <cfRule type="cellIs" dxfId="69" priority="14" operator="lessThanOrEqual">
      <formula>0</formula>
    </cfRule>
  </conditionalFormatting>
  <conditionalFormatting sqref="C23:C32">
    <cfRule type="cellIs" dxfId="68" priority="13" operator="lessThanOrEqual">
      <formula>0</formula>
    </cfRule>
  </conditionalFormatting>
  <conditionalFormatting sqref="C33:C36">
    <cfRule type="cellIs" dxfId="67" priority="12" operator="lessThanOrEqual">
      <formula>0</formula>
    </cfRule>
  </conditionalFormatting>
  <conditionalFormatting sqref="C38:C52">
    <cfRule type="cellIs" dxfId="66" priority="11" operator="lessThanOrEqual">
      <formula>0</formula>
    </cfRule>
  </conditionalFormatting>
  <conditionalFormatting sqref="C53:C62">
    <cfRule type="cellIs" dxfId="65" priority="10" operator="lessThanOrEqual">
      <formula>0</formula>
    </cfRule>
  </conditionalFormatting>
  <conditionalFormatting sqref="C63:C66">
    <cfRule type="cellIs" dxfId="64" priority="9" operator="lessThanOrEqual">
      <formula>0</formula>
    </cfRule>
  </conditionalFormatting>
  <conditionalFormatting sqref="C67:C69">
    <cfRule type="cellIs" dxfId="63" priority="8" operator="lessThanOrEqual">
      <formula>0</formula>
    </cfRule>
  </conditionalFormatting>
  <conditionalFormatting sqref="C70:C73">
    <cfRule type="cellIs" dxfId="62" priority="7" operator="lessThanOrEqual">
      <formula>0</formula>
    </cfRule>
  </conditionalFormatting>
  <conditionalFormatting sqref="C75:C77">
    <cfRule type="cellIs" dxfId="61" priority="6" operator="lessThanOrEqual">
      <formula>0</formula>
    </cfRule>
  </conditionalFormatting>
  <conditionalFormatting sqref="C78:C81">
    <cfRule type="cellIs" dxfId="60" priority="5" operator="lessThanOrEqual">
      <formula>0</formula>
    </cfRule>
  </conditionalFormatting>
  <conditionalFormatting sqref="C82:C84">
    <cfRule type="cellIs" dxfId="59" priority="4" operator="lessThanOrEqual">
      <formula>0</formula>
    </cfRule>
  </conditionalFormatting>
  <conditionalFormatting sqref="C85:C88">
    <cfRule type="cellIs" dxfId="58" priority="3" operator="lessThanOrEqual">
      <formula>0</formula>
    </cfRule>
  </conditionalFormatting>
  <conditionalFormatting sqref="C89:C91">
    <cfRule type="cellIs" dxfId="57" priority="2" operator="lessThanOrEqual">
      <formula>0</formula>
    </cfRule>
  </conditionalFormatting>
  <conditionalFormatting sqref="C92:C95">
    <cfRule type="cellIs" dxfId="56" priority="1" operator="lessThanOr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7"/>
  <sheetViews>
    <sheetView zoomScale="130" zoomScaleNormal="130" workbookViewId="0">
      <selection activeCell="C8" sqref="C8"/>
    </sheetView>
  </sheetViews>
  <sheetFormatPr defaultRowHeight="15"/>
  <cols>
    <col min="3" max="3" width="14" customWidth="1"/>
    <col min="5" max="5" width="55.42578125" customWidth="1"/>
    <col min="6" max="6" width="15.140625" customWidth="1"/>
    <col min="7" max="7" width="14.42578125" customWidth="1"/>
    <col min="8" max="8" width="21.42578125" customWidth="1"/>
    <col min="9" max="9" width="14.5703125" customWidth="1"/>
    <col min="10" max="10" width="21.42578125" customWidth="1"/>
  </cols>
  <sheetData>
    <row r="1" spans="1:11" ht="15" customHeight="1">
      <c r="A1" s="72" t="s">
        <v>188</v>
      </c>
      <c r="B1" s="73"/>
      <c r="C1" s="73"/>
      <c r="D1" s="73"/>
      <c r="E1" s="73"/>
      <c r="F1" s="73"/>
      <c r="G1" s="73"/>
      <c r="H1" s="73"/>
      <c r="I1" s="73"/>
      <c r="J1" s="74"/>
      <c r="K1" s="6"/>
    </row>
    <row r="2" spans="1:11" ht="15" customHeight="1">
      <c r="A2" s="75" t="s">
        <v>189</v>
      </c>
      <c r="B2" s="76"/>
      <c r="C2" s="76"/>
      <c r="D2" s="76"/>
      <c r="E2" s="76"/>
      <c r="F2" s="76"/>
      <c r="G2" s="76"/>
      <c r="H2" s="76"/>
      <c r="I2" s="76"/>
      <c r="J2" s="76"/>
      <c r="K2" s="6"/>
    </row>
    <row r="3" spans="1:11" ht="15" customHeight="1">
      <c r="A3" s="78" t="s">
        <v>190</v>
      </c>
      <c r="B3" s="79"/>
      <c r="C3" s="79"/>
      <c r="D3" s="79"/>
      <c r="E3" s="79"/>
      <c r="F3" s="79"/>
      <c r="G3" s="79"/>
      <c r="H3" s="79"/>
      <c r="I3" s="79"/>
      <c r="J3" s="80"/>
      <c r="K3" s="6"/>
    </row>
    <row r="4" spans="1:11" ht="15" customHeight="1">
      <c r="A4" s="81" t="s">
        <v>195</v>
      </c>
      <c r="B4" s="82"/>
      <c r="C4" s="82"/>
      <c r="D4" s="82"/>
      <c r="E4" s="82"/>
      <c r="F4" s="82"/>
      <c r="G4" s="82"/>
      <c r="H4" s="82"/>
      <c r="I4" s="82"/>
      <c r="J4" s="83"/>
    </row>
    <row r="5" spans="1:11" ht="15.75" thickBot="1">
      <c r="A5" s="84"/>
      <c r="B5" s="85"/>
      <c r="C5" s="85"/>
      <c r="D5" s="85"/>
      <c r="E5" s="85"/>
      <c r="F5" s="85"/>
      <c r="G5" s="85"/>
      <c r="H5" s="85"/>
      <c r="I5" s="85"/>
      <c r="J5" s="86"/>
    </row>
    <row r="6" spans="1:11" ht="15.75" thickBot="1">
      <c r="A6" s="70" t="s">
        <v>0</v>
      </c>
      <c r="B6" s="70" t="s">
        <v>1</v>
      </c>
      <c r="C6" s="71" t="s">
        <v>173</v>
      </c>
      <c r="D6" s="70" t="s">
        <v>2</v>
      </c>
      <c r="E6" s="70" t="s">
        <v>3</v>
      </c>
      <c r="F6" s="87" t="s">
        <v>170</v>
      </c>
      <c r="G6" s="88" t="s">
        <v>191</v>
      </c>
      <c r="H6" s="88"/>
      <c r="I6" s="89" t="s">
        <v>192</v>
      </c>
      <c r="J6" s="89"/>
    </row>
    <row r="7" spans="1:11" ht="15.75" thickBot="1">
      <c r="A7" s="70"/>
      <c r="B7" s="70"/>
      <c r="C7" s="71"/>
      <c r="D7" s="70"/>
      <c r="E7" s="70"/>
      <c r="F7" s="87"/>
      <c r="G7" s="47" t="s">
        <v>171</v>
      </c>
      <c r="H7" s="47" t="s">
        <v>172</v>
      </c>
      <c r="I7" s="48" t="s">
        <v>171</v>
      </c>
      <c r="J7" s="48" t="s">
        <v>172</v>
      </c>
    </row>
    <row r="8" spans="1:11">
      <c r="A8" s="15">
        <v>1</v>
      </c>
      <c r="B8" s="11">
        <v>1920</v>
      </c>
      <c r="C8" s="41">
        <f>Novembro2016!C8-(F8)</f>
        <v>1520</v>
      </c>
      <c r="D8" s="19" t="s">
        <v>41</v>
      </c>
      <c r="E8" s="37" t="s">
        <v>5</v>
      </c>
      <c r="F8" s="43">
        <f>80+80</f>
        <v>160</v>
      </c>
      <c r="G8" s="24">
        <v>4.3</v>
      </c>
      <c r="H8" s="25">
        <f t="shared" ref="H8:H71" si="0">F8*G8</f>
        <v>688</v>
      </c>
      <c r="I8" s="31">
        <v>0</v>
      </c>
      <c r="J8" s="32">
        <f>F8*I8</f>
        <v>0</v>
      </c>
    </row>
    <row r="9" spans="1:11">
      <c r="A9" s="16" t="s">
        <v>6</v>
      </c>
      <c r="B9" s="12">
        <v>300</v>
      </c>
      <c r="C9" s="41">
        <f>Novembro2016!C9-(F9)</f>
        <v>245</v>
      </c>
      <c r="D9" s="20" t="s">
        <v>4</v>
      </c>
      <c r="E9" s="38" t="s">
        <v>7</v>
      </c>
      <c r="F9" s="44">
        <f>10+10</f>
        <v>20</v>
      </c>
      <c r="G9" s="26">
        <v>8.18</v>
      </c>
      <c r="H9" s="27">
        <f t="shared" si="0"/>
        <v>163.6</v>
      </c>
      <c r="I9" s="33">
        <v>0</v>
      </c>
      <c r="J9" s="34">
        <f t="shared" ref="J9:J72" si="1">F9*I9</f>
        <v>0</v>
      </c>
    </row>
    <row r="10" spans="1:11">
      <c r="A10" s="16" t="s">
        <v>8</v>
      </c>
      <c r="B10" s="12">
        <v>400</v>
      </c>
      <c r="C10" s="41">
        <f>Novembro2016!C10-(F10)</f>
        <v>323</v>
      </c>
      <c r="D10" s="21" t="s">
        <v>9</v>
      </c>
      <c r="E10" s="38" t="s">
        <v>10</v>
      </c>
      <c r="F10" s="44">
        <f>15+15</f>
        <v>30</v>
      </c>
      <c r="G10" s="26">
        <v>3.2</v>
      </c>
      <c r="H10" s="27">
        <f t="shared" si="0"/>
        <v>96</v>
      </c>
      <c r="I10" s="33">
        <v>0</v>
      </c>
      <c r="J10" s="34">
        <f t="shared" si="1"/>
        <v>0</v>
      </c>
    </row>
    <row r="11" spans="1:11">
      <c r="A11" s="16" t="s">
        <v>11</v>
      </c>
      <c r="B11" s="12">
        <v>24</v>
      </c>
      <c r="C11" s="41">
        <f>Novembro2016!C11-(F11)</f>
        <v>16</v>
      </c>
      <c r="D11" s="20" t="s">
        <v>12</v>
      </c>
      <c r="E11" s="38" t="s">
        <v>13</v>
      </c>
      <c r="F11" s="44">
        <f>2+2</f>
        <v>4</v>
      </c>
      <c r="G11" s="26">
        <v>1.5</v>
      </c>
      <c r="H11" s="27">
        <f t="shared" si="0"/>
        <v>6</v>
      </c>
      <c r="I11" s="33">
        <v>0</v>
      </c>
      <c r="J11" s="34">
        <f t="shared" si="1"/>
        <v>0</v>
      </c>
    </row>
    <row r="12" spans="1:11">
      <c r="A12" s="16" t="s">
        <v>14</v>
      </c>
      <c r="B12" s="12">
        <v>350</v>
      </c>
      <c r="C12" s="41">
        <f>Novembro2016!C12-(F12)</f>
        <v>277</v>
      </c>
      <c r="D12" s="20" t="s">
        <v>12</v>
      </c>
      <c r="E12" s="38" t="s">
        <v>15</v>
      </c>
      <c r="F12" s="44">
        <f>15+15</f>
        <v>30</v>
      </c>
      <c r="G12" s="26">
        <v>4.5</v>
      </c>
      <c r="H12" s="27">
        <f t="shared" si="0"/>
        <v>135</v>
      </c>
      <c r="I12" s="33">
        <v>0</v>
      </c>
      <c r="J12" s="34">
        <f t="shared" si="1"/>
        <v>0</v>
      </c>
    </row>
    <row r="13" spans="1:11">
      <c r="A13" s="16" t="s">
        <v>16</v>
      </c>
      <c r="B13" s="12">
        <v>96</v>
      </c>
      <c r="C13" s="41">
        <f>Novembro2016!C13-(F13)</f>
        <v>76</v>
      </c>
      <c r="D13" s="20" t="s">
        <v>4</v>
      </c>
      <c r="E13" s="38" t="s">
        <v>17</v>
      </c>
      <c r="F13" s="44">
        <f>4+4</f>
        <v>8</v>
      </c>
      <c r="G13" s="26">
        <v>5</v>
      </c>
      <c r="H13" s="27">
        <f t="shared" si="0"/>
        <v>40</v>
      </c>
      <c r="I13" s="33">
        <v>0</v>
      </c>
      <c r="J13" s="34">
        <f t="shared" si="1"/>
        <v>0</v>
      </c>
    </row>
    <row r="14" spans="1:11">
      <c r="A14" s="16" t="s">
        <v>18</v>
      </c>
      <c r="B14" s="12">
        <v>96</v>
      </c>
      <c r="C14" s="41">
        <f>Novembro2016!C14-(F14)</f>
        <v>76</v>
      </c>
      <c r="D14" s="20" t="s">
        <v>4</v>
      </c>
      <c r="E14" s="38" t="s">
        <v>174</v>
      </c>
      <c r="F14" s="44">
        <f>4+4</f>
        <v>8</v>
      </c>
      <c r="G14" s="26">
        <v>3.7</v>
      </c>
      <c r="H14" s="27">
        <f t="shared" si="0"/>
        <v>29.6</v>
      </c>
      <c r="I14" s="33">
        <v>0</v>
      </c>
      <c r="J14" s="34">
        <f t="shared" si="1"/>
        <v>0</v>
      </c>
    </row>
    <row r="15" spans="1:11">
      <c r="A15" s="16" t="s">
        <v>19</v>
      </c>
      <c r="B15" s="12">
        <v>600</v>
      </c>
      <c r="C15" s="41">
        <f>Novembro2016!C15-(F15)</f>
        <v>475</v>
      </c>
      <c r="D15" s="21" t="s">
        <v>9</v>
      </c>
      <c r="E15" s="38" t="s">
        <v>175</v>
      </c>
      <c r="F15" s="44">
        <f>25+25</f>
        <v>50</v>
      </c>
      <c r="G15" s="26">
        <v>6</v>
      </c>
      <c r="H15" s="27">
        <f t="shared" si="0"/>
        <v>300</v>
      </c>
      <c r="I15" s="33">
        <v>0</v>
      </c>
      <c r="J15" s="34">
        <f t="shared" si="1"/>
        <v>0</v>
      </c>
    </row>
    <row r="16" spans="1:11">
      <c r="A16" s="16" t="s">
        <v>20</v>
      </c>
      <c r="B16" s="12">
        <v>600</v>
      </c>
      <c r="C16" s="41">
        <f>Novembro2016!C16-(F16)</f>
        <v>475</v>
      </c>
      <c r="D16" s="21" t="s">
        <v>9</v>
      </c>
      <c r="E16" s="38" t="s">
        <v>176</v>
      </c>
      <c r="F16" s="44">
        <f>25+25</f>
        <v>50</v>
      </c>
      <c r="G16" s="26">
        <v>6</v>
      </c>
      <c r="H16" s="27">
        <f t="shared" si="0"/>
        <v>300</v>
      </c>
      <c r="I16" s="33">
        <v>0</v>
      </c>
      <c r="J16" s="34">
        <f t="shared" si="1"/>
        <v>0</v>
      </c>
    </row>
    <row r="17" spans="1:10">
      <c r="A17" s="16" t="s">
        <v>21</v>
      </c>
      <c r="B17" s="13">
        <v>240</v>
      </c>
      <c r="C17" s="41">
        <f>Novembro2016!C17-(F17)</f>
        <v>190</v>
      </c>
      <c r="D17" s="21" t="s">
        <v>22</v>
      </c>
      <c r="E17" s="38" t="s">
        <v>23</v>
      </c>
      <c r="F17" s="44">
        <f>10+10</f>
        <v>20</v>
      </c>
      <c r="G17" s="26">
        <v>7</v>
      </c>
      <c r="H17" s="27">
        <f t="shared" si="0"/>
        <v>140</v>
      </c>
      <c r="I17" s="33">
        <v>0</v>
      </c>
      <c r="J17" s="34">
        <f t="shared" si="1"/>
        <v>0</v>
      </c>
    </row>
    <row r="18" spans="1:10">
      <c r="A18" s="16" t="s">
        <v>24</v>
      </c>
      <c r="B18" s="13">
        <v>150</v>
      </c>
      <c r="C18" s="41">
        <f>Novembro2016!C18-(F18)</f>
        <v>125</v>
      </c>
      <c r="D18" s="21" t="s">
        <v>25</v>
      </c>
      <c r="E18" s="38" t="s">
        <v>26</v>
      </c>
      <c r="F18" s="44">
        <f>5+5</f>
        <v>10</v>
      </c>
      <c r="G18" s="26">
        <v>0</v>
      </c>
      <c r="H18" s="27">
        <f t="shared" si="0"/>
        <v>0</v>
      </c>
      <c r="I18" s="33">
        <v>8</v>
      </c>
      <c r="J18" s="34">
        <f t="shared" si="1"/>
        <v>80</v>
      </c>
    </row>
    <row r="19" spans="1:10">
      <c r="A19" s="16" t="s">
        <v>27</v>
      </c>
      <c r="B19" s="13">
        <v>350</v>
      </c>
      <c r="C19" s="41">
        <f>Novembro2016!C19-(F19)</f>
        <v>300</v>
      </c>
      <c r="D19" s="21" t="s">
        <v>4</v>
      </c>
      <c r="E19" s="39" t="s">
        <v>177</v>
      </c>
      <c r="F19" s="44">
        <f>10+10</f>
        <v>20</v>
      </c>
      <c r="G19" s="26">
        <v>0</v>
      </c>
      <c r="H19" s="27">
        <f t="shared" si="0"/>
        <v>0</v>
      </c>
      <c r="I19" s="33">
        <v>20</v>
      </c>
      <c r="J19" s="34">
        <f t="shared" si="1"/>
        <v>400</v>
      </c>
    </row>
    <row r="20" spans="1:10">
      <c r="A20" s="16" t="s">
        <v>28</v>
      </c>
      <c r="B20" s="13">
        <v>250</v>
      </c>
      <c r="C20" s="41">
        <f>Novembro2016!C20-(F20)</f>
        <v>200</v>
      </c>
      <c r="D20" s="21" t="s">
        <v>9</v>
      </c>
      <c r="E20" s="38" t="s">
        <v>29</v>
      </c>
      <c r="F20" s="44">
        <f>10+10</f>
        <v>20</v>
      </c>
      <c r="G20" s="26">
        <v>6.2</v>
      </c>
      <c r="H20" s="27">
        <f t="shared" si="0"/>
        <v>124</v>
      </c>
      <c r="I20" s="33">
        <v>0</v>
      </c>
      <c r="J20" s="34">
        <f t="shared" si="1"/>
        <v>0</v>
      </c>
    </row>
    <row r="21" spans="1:10">
      <c r="A21" s="16" t="s">
        <v>30</v>
      </c>
      <c r="B21" s="13">
        <v>340</v>
      </c>
      <c r="C21" s="41">
        <f>Novembro2016!C21-(F21)</f>
        <v>285</v>
      </c>
      <c r="D21" s="21" t="s">
        <v>9</v>
      </c>
      <c r="E21" s="38" t="s">
        <v>31</v>
      </c>
      <c r="F21" s="44">
        <f>10+10</f>
        <v>20</v>
      </c>
      <c r="G21" s="26">
        <v>2.5</v>
      </c>
      <c r="H21" s="27">
        <f t="shared" si="0"/>
        <v>50</v>
      </c>
      <c r="I21" s="33">
        <v>0</v>
      </c>
      <c r="J21" s="34">
        <f t="shared" si="1"/>
        <v>0</v>
      </c>
    </row>
    <row r="22" spans="1:10">
      <c r="A22" s="16" t="s">
        <v>32</v>
      </c>
      <c r="B22" s="13">
        <v>100</v>
      </c>
      <c r="C22" s="41">
        <f>Novembro2016!C22-(F22)</f>
        <v>80</v>
      </c>
      <c r="D22" s="21" t="s">
        <v>4</v>
      </c>
      <c r="E22" s="39" t="s">
        <v>33</v>
      </c>
      <c r="F22" s="44">
        <f>4+4</f>
        <v>8</v>
      </c>
      <c r="G22" s="26">
        <v>3.2</v>
      </c>
      <c r="H22" s="27">
        <f t="shared" si="0"/>
        <v>25.6</v>
      </c>
      <c r="I22" s="33">
        <v>0</v>
      </c>
      <c r="J22" s="34">
        <f t="shared" si="1"/>
        <v>0</v>
      </c>
    </row>
    <row r="23" spans="1:10">
      <c r="A23" s="16" t="s">
        <v>34</v>
      </c>
      <c r="B23" s="13">
        <v>340</v>
      </c>
      <c r="C23" s="41">
        <f>Novembro2016!C23-(F23)</f>
        <v>273</v>
      </c>
      <c r="D23" s="21" t="s">
        <v>22</v>
      </c>
      <c r="E23" s="38" t="s">
        <v>35</v>
      </c>
      <c r="F23" s="44">
        <f>14+14</f>
        <v>28</v>
      </c>
      <c r="G23" s="26">
        <v>3.8</v>
      </c>
      <c r="H23" s="27">
        <f t="shared" si="0"/>
        <v>106.39999999999999</v>
      </c>
      <c r="I23" s="33">
        <v>0</v>
      </c>
      <c r="J23" s="34">
        <f t="shared" si="1"/>
        <v>0</v>
      </c>
    </row>
    <row r="24" spans="1:10">
      <c r="A24" s="16" t="s">
        <v>36</v>
      </c>
      <c r="B24" s="13">
        <v>340</v>
      </c>
      <c r="C24" s="41">
        <f>Novembro2016!C24-(F24)</f>
        <v>273</v>
      </c>
      <c r="D24" s="21" t="s">
        <v>22</v>
      </c>
      <c r="E24" s="38" t="s">
        <v>37</v>
      </c>
      <c r="F24" s="44">
        <f>14+14</f>
        <v>28</v>
      </c>
      <c r="G24" s="26">
        <v>7</v>
      </c>
      <c r="H24" s="27">
        <f t="shared" si="0"/>
        <v>196</v>
      </c>
      <c r="I24" s="33">
        <v>0</v>
      </c>
      <c r="J24" s="34">
        <f t="shared" si="1"/>
        <v>0</v>
      </c>
    </row>
    <row r="25" spans="1:10">
      <c r="A25" s="16" t="s">
        <v>38</v>
      </c>
      <c r="B25" s="13">
        <v>500</v>
      </c>
      <c r="C25" s="41">
        <f>Novembro2016!C25-(F25)</f>
        <v>418</v>
      </c>
      <c r="D25" s="21" t="s">
        <v>22</v>
      </c>
      <c r="E25" s="38" t="s">
        <v>39</v>
      </c>
      <c r="F25" s="44">
        <f>14+14</f>
        <v>28</v>
      </c>
      <c r="G25" s="26">
        <v>7</v>
      </c>
      <c r="H25" s="27">
        <f t="shared" si="0"/>
        <v>196</v>
      </c>
      <c r="I25" s="33">
        <v>0</v>
      </c>
      <c r="J25" s="34">
        <f t="shared" si="1"/>
        <v>0</v>
      </c>
    </row>
    <row r="26" spans="1:10">
      <c r="A26" s="16" t="s">
        <v>40</v>
      </c>
      <c r="B26" s="13">
        <v>350</v>
      </c>
      <c r="C26" s="41">
        <f>Novembro2016!C26-(F26)</f>
        <v>295</v>
      </c>
      <c r="D26" s="21" t="s">
        <v>41</v>
      </c>
      <c r="E26" s="38" t="s">
        <v>42</v>
      </c>
      <c r="F26" s="44">
        <f>10+10</f>
        <v>20</v>
      </c>
      <c r="G26" s="26">
        <v>0</v>
      </c>
      <c r="H26" s="27">
        <f t="shared" si="0"/>
        <v>0</v>
      </c>
      <c r="I26" s="33">
        <v>10</v>
      </c>
      <c r="J26" s="34">
        <f t="shared" si="1"/>
        <v>200</v>
      </c>
    </row>
    <row r="27" spans="1:10">
      <c r="A27" s="16" t="s">
        <v>43</v>
      </c>
      <c r="B27" s="13">
        <v>400</v>
      </c>
      <c r="C27" s="41">
        <f>Novembro2016!C27-(F27)</f>
        <v>330</v>
      </c>
      <c r="D27" s="21" t="s">
        <v>4</v>
      </c>
      <c r="E27" s="38" t="s">
        <v>44</v>
      </c>
      <c r="F27" s="44">
        <f>15+15</f>
        <v>30</v>
      </c>
      <c r="G27" s="26">
        <v>0</v>
      </c>
      <c r="H27" s="27">
        <f t="shared" si="0"/>
        <v>0</v>
      </c>
      <c r="I27" s="33">
        <v>30</v>
      </c>
      <c r="J27" s="34">
        <f t="shared" si="1"/>
        <v>900</v>
      </c>
    </row>
    <row r="28" spans="1:10">
      <c r="A28" s="16" t="s">
        <v>45</v>
      </c>
      <c r="B28" s="13">
        <v>300</v>
      </c>
      <c r="C28" s="41">
        <f>Novembro2016!C28-(F28)</f>
        <v>235</v>
      </c>
      <c r="D28" s="21" t="s">
        <v>4</v>
      </c>
      <c r="E28" s="38" t="s">
        <v>46</v>
      </c>
      <c r="F28" s="44">
        <f>15+15</f>
        <v>30</v>
      </c>
      <c r="G28" s="26">
        <v>0</v>
      </c>
      <c r="H28" s="27">
        <f t="shared" si="0"/>
        <v>0</v>
      </c>
      <c r="I28" s="33">
        <v>15</v>
      </c>
      <c r="J28" s="34">
        <f t="shared" si="1"/>
        <v>450</v>
      </c>
    </row>
    <row r="29" spans="1:10">
      <c r="A29" s="16" t="s">
        <v>47</v>
      </c>
      <c r="B29" s="13">
        <v>300</v>
      </c>
      <c r="C29" s="41">
        <f>Novembro2016!C29-(F29)</f>
        <v>250</v>
      </c>
      <c r="D29" s="21" t="s">
        <v>4</v>
      </c>
      <c r="E29" s="38" t="s">
        <v>48</v>
      </c>
      <c r="F29" s="44">
        <f>10+10</f>
        <v>20</v>
      </c>
      <c r="G29" s="26">
        <v>0</v>
      </c>
      <c r="H29" s="27">
        <f t="shared" si="0"/>
        <v>0</v>
      </c>
      <c r="I29" s="33">
        <v>21</v>
      </c>
      <c r="J29" s="34">
        <f t="shared" si="1"/>
        <v>420</v>
      </c>
    </row>
    <row r="30" spans="1:10">
      <c r="A30" s="16" t="s">
        <v>49</v>
      </c>
      <c r="B30" s="13">
        <v>300</v>
      </c>
      <c r="C30" s="41">
        <f>Novembro2016!C30-(F30)</f>
        <v>250</v>
      </c>
      <c r="D30" s="21" t="s">
        <v>4</v>
      </c>
      <c r="E30" s="38" t="s">
        <v>50</v>
      </c>
      <c r="F30" s="44">
        <f>10+10</f>
        <v>20</v>
      </c>
      <c r="G30" s="26">
        <v>0</v>
      </c>
      <c r="H30" s="27">
        <f t="shared" si="0"/>
        <v>0</v>
      </c>
      <c r="I30" s="33">
        <v>30</v>
      </c>
      <c r="J30" s="34">
        <f t="shared" si="1"/>
        <v>600</v>
      </c>
    </row>
    <row r="31" spans="1:10">
      <c r="A31" s="16" t="s">
        <v>51</v>
      </c>
      <c r="B31" s="13">
        <v>300</v>
      </c>
      <c r="C31" s="41">
        <f>Novembro2016!C31-(F31)</f>
        <v>265</v>
      </c>
      <c r="D31" s="21" t="s">
        <v>4</v>
      </c>
      <c r="E31" s="38" t="s">
        <v>178</v>
      </c>
      <c r="F31" s="44">
        <f>5+5</f>
        <v>10</v>
      </c>
      <c r="G31" s="26">
        <v>0</v>
      </c>
      <c r="H31" s="27">
        <f t="shared" si="0"/>
        <v>0</v>
      </c>
      <c r="I31" s="33">
        <v>13</v>
      </c>
      <c r="J31" s="34">
        <f t="shared" si="1"/>
        <v>130</v>
      </c>
    </row>
    <row r="32" spans="1:10">
      <c r="A32" s="16" t="s">
        <v>52</v>
      </c>
      <c r="B32" s="13">
        <v>150</v>
      </c>
      <c r="C32" s="41">
        <f>Novembro2016!C32-(F32)</f>
        <v>123</v>
      </c>
      <c r="D32" s="21" t="s">
        <v>4</v>
      </c>
      <c r="E32" s="38" t="s">
        <v>53</v>
      </c>
      <c r="F32" s="44">
        <f>5+5</f>
        <v>10</v>
      </c>
      <c r="G32" s="26">
        <v>0</v>
      </c>
      <c r="H32" s="27">
        <f t="shared" si="0"/>
        <v>0</v>
      </c>
      <c r="I32" s="33">
        <v>9.5</v>
      </c>
      <c r="J32" s="34">
        <f t="shared" si="1"/>
        <v>95</v>
      </c>
    </row>
    <row r="33" spans="1:10">
      <c r="A33" s="16" t="s">
        <v>54</v>
      </c>
      <c r="B33" s="13">
        <v>250</v>
      </c>
      <c r="C33" s="41">
        <f>Novembro2016!C33-(F33)</f>
        <v>205</v>
      </c>
      <c r="D33" s="21" t="s">
        <v>4</v>
      </c>
      <c r="E33" s="38" t="s">
        <v>179</v>
      </c>
      <c r="F33" s="44">
        <f>10+10</f>
        <v>20</v>
      </c>
      <c r="G33" s="26">
        <v>0</v>
      </c>
      <c r="H33" s="27">
        <f t="shared" si="0"/>
        <v>0</v>
      </c>
      <c r="I33" s="33">
        <v>28</v>
      </c>
      <c r="J33" s="34">
        <f t="shared" si="1"/>
        <v>560</v>
      </c>
    </row>
    <row r="34" spans="1:10">
      <c r="A34" s="16" t="s">
        <v>55</v>
      </c>
      <c r="B34" s="13">
        <v>50</v>
      </c>
      <c r="C34" s="41">
        <f>Novembro2016!C34-(F34)</f>
        <v>34</v>
      </c>
      <c r="D34" s="21" t="s">
        <v>4</v>
      </c>
      <c r="E34" s="39" t="s">
        <v>180</v>
      </c>
      <c r="F34" s="44">
        <f>4+4</f>
        <v>8</v>
      </c>
      <c r="G34" s="26">
        <v>21</v>
      </c>
      <c r="H34" s="27">
        <f t="shared" si="0"/>
        <v>168</v>
      </c>
      <c r="I34" s="33">
        <v>0</v>
      </c>
      <c r="J34" s="34">
        <f t="shared" si="1"/>
        <v>0</v>
      </c>
    </row>
    <row r="35" spans="1:10">
      <c r="A35" s="16" t="s">
        <v>56</v>
      </c>
      <c r="B35" s="13">
        <v>150</v>
      </c>
      <c r="C35" s="41">
        <f>Novembro2016!C35-(F35)</f>
        <v>134</v>
      </c>
      <c r="D35" s="21" t="s">
        <v>9</v>
      </c>
      <c r="E35" s="38" t="s">
        <v>57</v>
      </c>
      <c r="F35" s="44">
        <f>2+2</f>
        <v>4</v>
      </c>
      <c r="G35" s="26">
        <v>3</v>
      </c>
      <c r="H35" s="27">
        <f t="shared" si="0"/>
        <v>12</v>
      </c>
      <c r="I35" s="33">
        <v>0</v>
      </c>
      <c r="J35" s="34">
        <f t="shared" si="1"/>
        <v>0</v>
      </c>
    </row>
    <row r="36" spans="1:10">
      <c r="A36" s="16" t="s">
        <v>58</v>
      </c>
      <c r="B36" s="13">
        <v>60</v>
      </c>
      <c r="C36" s="41">
        <f>Novembro2016!C36-(F36)</f>
        <v>40</v>
      </c>
      <c r="D36" s="21" t="s">
        <v>9</v>
      </c>
      <c r="E36" s="38" t="s">
        <v>59</v>
      </c>
      <c r="F36" s="44">
        <f>5+5</f>
        <v>10</v>
      </c>
      <c r="G36" s="26">
        <v>9</v>
      </c>
      <c r="H36" s="27">
        <f t="shared" si="0"/>
        <v>90</v>
      </c>
      <c r="I36" s="33">
        <v>0</v>
      </c>
      <c r="J36" s="34">
        <f t="shared" si="1"/>
        <v>0</v>
      </c>
    </row>
    <row r="37" spans="1:10">
      <c r="A37" s="1" t="s">
        <v>60</v>
      </c>
      <c r="B37" s="4">
        <v>144</v>
      </c>
      <c r="C37" s="41">
        <f>Novembro2016!C37-(F37)</f>
        <v>144</v>
      </c>
      <c r="D37" s="5" t="s">
        <v>4</v>
      </c>
      <c r="E37" s="3" t="s">
        <v>61</v>
      </c>
      <c r="F37" s="8"/>
      <c r="G37" s="9">
        <v>0</v>
      </c>
      <c r="H37" s="10">
        <f t="shared" si="0"/>
        <v>0</v>
      </c>
      <c r="I37" s="9">
        <v>0</v>
      </c>
      <c r="J37" s="10">
        <f t="shared" si="1"/>
        <v>0</v>
      </c>
    </row>
    <row r="38" spans="1:10">
      <c r="A38" s="16" t="s">
        <v>62</v>
      </c>
      <c r="B38" s="13">
        <v>100</v>
      </c>
      <c r="C38" s="41">
        <f>Novembro2016!C38-(F38)</f>
        <v>80</v>
      </c>
      <c r="D38" s="21" t="s">
        <v>9</v>
      </c>
      <c r="E38" s="38" t="s">
        <v>63</v>
      </c>
      <c r="F38" s="44">
        <f>4+4</f>
        <v>8</v>
      </c>
      <c r="G38" s="26">
        <v>2.8</v>
      </c>
      <c r="H38" s="27">
        <f t="shared" si="0"/>
        <v>22.4</v>
      </c>
      <c r="I38" s="33">
        <v>0</v>
      </c>
      <c r="J38" s="34">
        <f t="shared" si="1"/>
        <v>0</v>
      </c>
    </row>
    <row r="39" spans="1:10">
      <c r="A39" s="16" t="s">
        <v>64</v>
      </c>
      <c r="B39" s="13">
        <v>70</v>
      </c>
      <c r="C39" s="41">
        <f>Novembro2016!C39-(F39)</f>
        <v>59</v>
      </c>
      <c r="D39" s="21" t="s">
        <v>4</v>
      </c>
      <c r="E39" s="38" t="s">
        <v>65</v>
      </c>
      <c r="F39" s="44">
        <f>2+2</f>
        <v>4</v>
      </c>
      <c r="G39" s="26">
        <v>0</v>
      </c>
      <c r="H39" s="27">
        <f t="shared" si="0"/>
        <v>0</v>
      </c>
      <c r="I39" s="33">
        <v>16</v>
      </c>
      <c r="J39" s="34">
        <f t="shared" si="1"/>
        <v>64</v>
      </c>
    </row>
    <row r="40" spans="1:10">
      <c r="A40" s="16" t="s">
        <v>66</v>
      </c>
      <c r="B40" s="13">
        <v>2200</v>
      </c>
      <c r="C40" s="41">
        <f>Novembro2016!C40-(F40)</f>
        <v>1980</v>
      </c>
      <c r="D40" s="21" t="s">
        <v>22</v>
      </c>
      <c r="E40" s="38" t="s">
        <v>67</v>
      </c>
      <c r="F40" s="44">
        <f>40+40</f>
        <v>80</v>
      </c>
      <c r="G40" s="26">
        <v>0</v>
      </c>
      <c r="H40" s="27">
        <f t="shared" si="0"/>
        <v>0</v>
      </c>
      <c r="I40" s="33">
        <v>1.64</v>
      </c>
      <c r="J40" s="34">
        <f t="shared" si="1"/>
        <v>131.19999999999999</v>
      </c>
    </row>
    <row r="41" spans="1:10">
      <c r="A41" s="16" t="s">
        <v>68</v>
      </c>
      <c r="B41" s="13">
        <v>150</v>
      </c>
      <c r="C41" s="41">
        <f>Novembro2016!C41-(F41)</f>
        <v>125</v>
      </c>
      <c r="D41" s="21" t="s">
        <v>9</v>
      </c>
      <c r="E41" s="38" t="s">
        <v>69</v>
      </c>
      <c r="F41" s="44">
        <f>5+5</f>
        <v>10</v>
      </c>
      <c r="G41" s="26">
        <v>5</v>
      </c>
      <c r="H41" s="27">
        <f t="shared" si="0"/>
        <v>50</v>
      </c>
      <c r="I41" s="33">
        <v>0</v>
      </c>
      <c r="J41" s="34">
        <f t="shared" si="1"/>
        <v>0</v>
      </c>
    </row>
    <row r="42" spans="1:10">
      <c r="A42" s="16" t="s">
        <v>70</v>
      </c>
      <c r="B42" s="13">
        <v>12</v>
      </c>
      <c r="C42" s="41">
        <f>Novembro2016!C42-(F42)</f>
        <v>8</v>
      </c>
      <c r="D42" s="21" t="s">
        <v>4</v>
      </c>
      <c r="E42" s="38" t="s">
        <v>71</v>
      </c>
      <c r="F42" s="44">
        <f>1+1</f>
        <v>2</v>
      </c>
      <c r="G42" s="26">
        <v>0</v>
      </c>
      <c r="H42" s="27">
        <f t="shared" si="0"/>
        <v>0</v>
      </c>
      <c r="I42" s="33">
        <v>10.25</v>
      </c>
      <c r="J42" s="34">
        <f t="shared" si="1"/>
        <v>20.5</v>
      </c>
    </row>
    <row r="43" spans="1:10">
      <c r="A43" s="16" t="s">
        <v>72</v>
      </c>
      <c r="B43" s="13">
        <v>60</v>
      </c>
      <c r="C43" s="41">
        <f>Novembro2016!C43-(F43)</f>
        <v>49</v>
      </c>
      <c r="D43" s="21" t="s">
        <v>9</v>
      </c>
      <c r="E43" s="38" t="s">
        <v>73</v>
      </c>
      <c r="F43" s="44">
        <f>2+2</f>
        <v>4</v>
      </c>
      <c r="G43" s="26">
        <v>5</v>
      </c>
      <c r="H43" s="27">
        <f t="shared" si="0"/>
        <v>20</v>
      </c>
      <c r="I43" s="33">
        <v>0</v>
      </c>
      <c r="J43" s="34">
        <f t="shared" si="1"/>
        <v>0</v>
      </c>
    </row>
    <row r="44" spans="1:10">
      <c r="A44" s="16" t="s">
        <v>74</v>
      </c>
      <c r="B44" s="13">
        <v>12</v>
      </c>
      <c r="C44" s="41">
        <f>Novembro2016!C44-(F44)</f>
        <v>12</v>
      </c>
      <c r="D44" s="21" t="s">
        <v>4</v>
      </c>
      <c r="E44" s="38" t="s">
        <v>75</v>
      </c>
      <c r="F44" s="44"/>
      <c r="G44" s="26">
        <v>0</v>
      </c>
      <c r="H44" s="27">
        <f t="shared" si="0"/>
        <v>0</v>
      </c>
      <c r="I44" s="33">
        <v>20.75</v>
      </c>
      <c r="J44" s="34">
        <f t="shared" si="1"/>
        <v>0</v>
      </c>
    </row>
    <row r="45" spans="1:10">
      <c r="A45" s="16" t="s">
        <v>76</v>
      </c>
      <c r="B45" s="13">
        <v>400</v>
      </c>
      <c r="C45" s="41">
        <f>Novembro2016!C45-(F45)</f>
        <v>370</v>
      </c>
      <c r="D45" s="21" t="s">
        <v>9</v>
      </c>
      <c r="E45" s="38" t="s">
        <v>181</v>
      </c>
      <c r="F45" s="44">
        <f>5+5</f>
        <v>10</v>
      </c>
      <c r="G45" s="26">
        <v>4.5</v>
      </c>
      <c r="H45" s="27">
        <f t="shared" si="0"/>
        <v>45</v>
      </c>
      <c r="I45" s="33">
        <v>0</v>
      </c>
      <c r="J45" s="34">
        <f t="shared" si="1"/>
        <v>0</v>
      </c>
    </row>
    <row r="46" spans="1:10">
      <c r="A46" s="16" t="s">
        <v>77</v>
      </c>
      <c r="B46" s="13">
        <v>400</v>
      </c>
      <c r="C46" s="41">
        <f>Novembro2016!C46-(F46)</f>
        <v>370</v>
      </c>
      <c r="D46" s="21" t="s">
        <v>9</v>
      </c>
      <c r="E46" s="38" t="s">
        <v>182</v>
      </c>
      <c r="F46" s="44">
        <f>5+5</f>
        <v>10</v>
      </c>
      <c r="G46" s="26">
        <v>5.4</v>
      </c>
      <c r="H46" s="27">
        <f t="shared" si="0"/>
        <v>54</v>
      </c>
      <c r="I46" s="33">
        <v>0</v>
      </c>
      <c r="J46" s="34">
        <f t="shared" si="1"/>
        <v>0</v>
      </c>
    </row>
    <row r="47" spans="1:10">
      <c r="A47" s="16" t="s">
        <v>78</v>
      </c>
      <c r="B47" s="13">
        <v>90</v>
      </c>
      <c r="C47" s="41">
        <f>Novembro2016!C47-(F47)</f>
        <v>79</v>
      </c>
      <c r="D47" s="21" t="s">
        <v>4</v>
      </c>
      <c r="E47" s="38" t="s">
        <v>183</v>
      </c>
      <c r="F47" s="44">
        <f>2+2</f>
        <v>4</v>
      </c>
      <c r="G47" s="26">
        <v>0</v>
      </c>
      <c r="H47" s="27">
        <f t="shared" si="0"/>
        <v>0</v>
      </c>
      <c r="I47" s="33">
        <v>7</v>
      </c>
      <c r="J47" s="34">
        <f t="shared" si="1"/>
        <v>28</v>
      </c>
    </row>
    <row r="48" spans="1:10">
      <c r="A48" s="16" t="s">
        <v>79</v>
      </c>
      <c r="B48" s="13">
        <v>150</v>
      </c>
      <c r="C48" s="41">
        <f>Novembro2016!C48-(F48)</f>
        <v>123</v>
      </c>
      <c r="D48" s="21" t="s">
        <v>4</v>
      </c>
      <c r="E48" s="38" t="s">
        <v>80</v>
      </c>
      <c r="F48" s="44">
        <f>5+5</f>
        <v>10</v>
      </c>
      <c r="G48" s="26">
        <v>12</v>
      </c>
      <c r="H48" s="27">
        <f t="shared" si="0"/>
        <v>120</v>
      </c>
      <c r="I48" s="33">
        <v>0</v>
      </c>
      <c r="J48" s="34">
        <f t="shared" si="1"/>
        <v>0</v>
      </c>
    </row>
    <row r="49" spans="1:10">
      <c r="A49" s="16" t="s">
        <v>81</v>
      </c>
      <c r="B49" s="13">
        <v>500</v>
      </c>
      <c r="C49" s="41">
        <f>Novembro2016!C49-(F49)</f>
        <v>430</v>
      </c>
      <c r="D49" s="21" t="s">
        <v>9</v>
      </c>
      <c r="E49" s="38" t="s">
        <v>196</v>
      </c>
      <c r="F49" s="44">
        <f>10+10</f>
        <v>20</v>
      </c>
      <c r="G49" s="26">
        <v>0</v>
      </c>
      <c r="H49" s="27">
        <f t="shared" si="0"/>
        <v>0</v>
      </c>
      <c r="I49" s="33">
        <v>1.7</v>
      </c>
      <c r="J49" s="34">
        <f t="shared" si="1"/>
        <v>34</v>
      </c>
    </row>
    <row r="50" spans="1:10">
      <c r="A50" s="16" t="s">
        <v>83</v>
      </c>
      <c r="B50" s="13">
        <v>500</v>
      </c>
      <c r="C50" s="41">
        <f>Novembro2016!C50-(F50)</f>
        <v>320</v>
      </c>
      <c r="D50" s="21" t="s">
        <v>4</v>
      </c>
      <c r="E50" s="39" t="s">
        <v>84</v>
      </c>
      <c r="F50" s="44">
        <f>140+10</f>
        <v>150</v>
      </c>
      <c r="G50" s="26">
        <v>3.6</v>
      </c>
      <c r="H50" s="27">
        <f t="shared" si="0"/>
        <v>540</v>
      </c>
      <c r="I50" s="33">
        <v>0</v>
      </c>
      <c r="J50" s="34">
        <f t="shared" si="1"/>
        <v>0</v>
      </c>
    </row>
    <row r="51" spans="1:10" ht="26.25">
      <c r="A51" s="16" t="s">
        <v>85</v>
      </c>
      <c r="B51" s="13">
        <v>12</v>
      </c>
      <c r="C51" s="41">
        <f>Novembro2016!C51-(F51)</f>
        <v>8</v>
      </c>
      <c r="D51" s="21" t="s">
        <v>9</v>
      </c>
      <c r="E51" s="39" t="s">
        <v>86</v>
      </c>
      <c r="F51" s="44">
        <f t="shared" ref="F51:F58" si="2">1+1</f>
        <v>2</v>
      </c>
      <c r="G51" s="26">
        <v>0</v>
      </c>
      <c r="H51" s="27">
        <f t="shared" si="0"/>
        <v>0</v>
      </c>
      <c r="I51" s="33">
        <v>3.4</v>
      </c>
      <c r="J51" s="34">
        <f t="shared" si="1"/>
        <v>6.8</v>
      </c>
    </row>
    <row r="52" spans="1:10">
      <c r="A52" s="16" t="s">
        <v>87</v>
      </c>
      <c r="B52" s="13">
        <v>30</v>
      </c>
      <c r="C52" s="41">
        <f>Novembro2016!C52-(F52)</f>
        <v>25</v>
      </c>
      <c r="D52" s="21" t="s">
        <v>4</v>
      </c>
      <c r="E52" s="39" t="s">
        <v>88</v>
      </c>
      <c r="F52" s="44">
        <f t="shared" si="2"/>
        <v>2</v>
      </c>
      <c r="G52" s="26">
        <v>27</v>
      </c>
      <c r="H52" s="27">
        <f t="shared" si="0"/>
        <v>54</v>
      </c>
      <c r="I52" s="33">
        <v>0</v>
      </c>
      <c r="J52" s="34">
        <f t="shared" si="1"/>
        <v>0</v>
      </c>
    </row>
    <row r="53" spans="1:10" ht="26.25">
      <c r="A53" s="16" t="s">
        <v>89</v>
      </c>
      <c r="B53" s="13">
        <v>12</v>
      </c>
      <c r="C53" s="41">
        <f>Novembro2016!C53-(F53)</f>
        <v>8</v>
      </c>
      <c r="D53" s="21" t="s">
        <v>90</v>
      </c>
      <c r="E53" s="39" t="s">
        <v>91</v>
      </c>
      <c r="F53" s="44">
        <f t="shared" si="2"/>
        <v>2</v>
      </c>
      <c r="G53" s="26">
        <v>35</v>
      </c>
      <c r="H53" s="27">
        <f t="shared" si="0"/>
        <v>70</v>
      </c>
      <c r="I53" s="33">
        <v>0</v>
      </c>
      <c r="J53" s="34">
        <f t="shared" si="1"/>
        <v>0</v>
      </c>
    </row>
    <row r="54" spans="1:10" ht="26.25">
      <c r="A54" s="16" t="s">
        <v>92</v>
      </c>
      <c r="B54" s="13">
        <v>12</v>
      </c>
      <c r="C54" s="41">
        <f>Novembro2016!C54-(F54)</f>
        <v>8</v>
      </c>
      <c r="D54" s="21" t="s">
        <v>90</v>
      </c>
      <c r="E54" s="39" t="s">
        <v>93</v>
      </c>
      <c r="F54" s="44">
        <f t="shared" si="2"/>
        <v>2</v>
      </c>
      <c r="G54" s="26">
        <v>35</v>
      </c>
      <c r="H54" s="27">
        <f t="shared" si="0"/>
        <v>70</v>
      </c>
      <c r="I54" s="33">
        <v>0</v>
      </c>
      <c r="J54" s="34">
        <f t="shared" si="1"/>
        <v>0</v>
      </c>
    </row>
    <row r="55" spans="1:10" ht="26.25">
      <c r="A55" s="16" t="s">
        <v>94</v>
      </c>
      <c r="B55" s="13">
        <v>24</v>
      </c>
      <c r="C55" s="41">
        <f>Novembro2016!C55-(F55)</f>
        <v>19</v>
      </c>
      <c r="D55" s="21" t="s">
        <v>9</v>
      </c>
      <c r="E55" s="39" t="s">
        <v>95</v>
      </c>
      <c r="F55" s="44">
        <f t="shared" si="2"/>
        <v>2</v>
      </c>
      <c r="G55" s="26">
        <v>0</v>
      </c>
      <c r="H55" s="27">
        <f t="shared" si="0"/>
        <v>0</v>
      </c>
      <c r="I55" s="33">
        <v>5.5</v>
      </c>
      <c r="J55" s="34">
        <f t="shared" si="1"/>
        <v>11</v>
      </c>
    </row>
    <row r="56" spans="1:10">
      <c r="A56" s="16" t="s">
        <v>96</v>
      </c>
      <c r="B56" s="13">
        <v>24</v>
      </c>
      <c r="C56" s="41">
        <f>Novembro2016!C56-(F56)</f>
        <v>19</v>
      </c>
      <c r="D56" s="21" t="s">
        <v>9</v>
      </c>
      <c r="E56" s="39" t="s">
        <v>97</v>
      </c>
      <c r="F56" s="44">
        <f t="shared" si="2"/>
        <v>2</v>
      </c>
      <c r="G56" s="26">
        <v>0</v>
      </c>
      <c r="H56" s="27">
        <f t="shared" si="0"/>
        <v>0</v>
      </c>
      <c r="I56" s="33">
        <v>4.26</v>
      </c>
      <c r="J56" s="34">
        <f t="shared" si="1"/>
        <v>8.52</v>
      </c>
    </row>
    <row r="57" spans="1:10">
      <c r="A57" s="16" t="s">
        <v>98</v>
      </c>
      <c r="B57" s="13">
        <v>24</v>
      </c>
      <c r="C57" s="41">
        <f>Novembro2016!C57-(F57)</f>
        <v>19</v>
      </c>
      <c r="D57" s="21" t="s">
        <v>9</v>
      </c>
      <c r="E57" s="39" t="s">
        <v>99</v>
      </c>
      <c r="F57" s="44">
        <f t="shared" si="2"/>
        <v>2</v>
      </c>
      <c r="G57" s="26">
        <v>3.2</v>
      </c>
      <c r="H57" s="27">
        <f t="shared" si="0"/>
        <v>6.4</v>
      </c>
      <c r="I57" s="33">
        <v>0</v>
      </c>
      <c r="J57" s="34">
        <f t="shared" si="1"/>
        <v>0</v>
      </c>
    </row>
    <row r="58" spans="1:10">
      <c r="A58" s="16" t="s">
        <v>100</v>
      </c>
      <c r="B58" s="13">
        <v>24</v>
      </c>
      <c r="C58" s="41">
        <f>Novembro2016!C58-(F58)</f>
        <v>19</v>
      </c>
      <c r="D58" s="21" t="s">
        <v>9</v>
      </c>
      <c r="E58" s="39" t="s">
        <v>101</v>
      </c>
      <c r="F58" s="44">
        <f t="shared" si="2"/>
        <v>2</v>
      </c>
      <c r="G58" s="26">
        <v>2.2999999999999998</v>
      </c>
      <c r="H58" s="27">
        <f t="shared" si="0"/>
        <v>4.5999999999999996</v>
      </c>
      <c r="I58" s="33">
        <v>0</v>
      </c>
      <c r="J58" s="34">
        <f t="shared" si="1"/>
        <v>0</v>
      </c>
    </row>
    <row r="59" spans="1:10">
      <c r="A59" s="16" t="s">
        <v>102</v>
      </c>
      <c r="B59" s="13">
        <v>60</v>
      </c>
      <c r="C59" s="41">
        <f>Novembro2016!C59-(F59)</f>
        <v>40</v>
      </c>
      <c r="D59" s="20" t="s">
        <v>22</v>
      </c>
      <c r="E59" s="38" t="s">
        <v>103</v>
      </c>
      <c r="F59" s="44">
        <f>5+5</f>
        <v>10</v>
      </c>
      <c r="G59" s="26">
        <v>0</v>
      </c>
      <c r="H59" s="27">
        <f t="shared" si="0"/>
        <v>0</v>
      </c>
      <c r="I59" s="33">
        <v>2.7</v>
      </c>
      <c r="J59" s="34">
        <f t="shared" si="1"/>
        <v>27</v>
      </c>
    </row>
    <row r="60" spans="1:10" ht="25.5">
      <c r="A60" s="16" t="s">
        <v>104</v>
      </c>
      <c r="B60" s="13">
        <v>10</v>
      </c>
      <c r="C60" s="41">
        <f>Novembro2016!C60-(F60)</f>
        <v>6</v>
      </c>
      <c r="D60" s="21" t="s">
        <v>105</v>
      </c>
      <c r="E60" s="38" t="s">
        <v>106</v>
      </c>
      <c r="F60" s="44">
        <f>1+1</f>
        <v>2</v>
      </c>
      <c r="G60" s="26">
        <v>0</v>
      </c>
      <c r="H60" s="27">
        <f t="shared" si="0"/>
        <v>0</v>
      </c>
      <c r="I60" s="33">
        <v>4.5599999999999996</v>
      </c>
      <c r="J60" s="34">
        <f t="shared" si="1"/>
        <v>9.1199999999999992</v>
      </c>
    </row>
    <row r="61" spans="1:10">
      <c r="A61" s="16" t="s">
        <v>107</v>
      </c>
      <c r="B61" s="13">
        <v>200</v>
      </c>
      <c r="C61" s="41">
        <f>Novembro2016!C61-(F61)</f>
        <v>192</v>
      </c>
      <c r="D61" s="21" t="s">
        <v>9</v>
      </c>
      <c r="E61" s="38" t="s">
        <v>108</v>
      </c>
      <c r="F61" s="44">
        <f>1+1</f>
        <v>2</v>
      </c>
      <c r="G61" s="26">
        <v>0</v>
      </c>
      <c r="H61" s="27">
        <f t="shared" si="0"/>
        <v>0</v>
      </c>
      <c r="I61" s="33">
        <v>3.95</v>
      </c>
      <c r="J61" s="34">
        <f t="shared" si="1"/>
        <v>7.9</v>
      </c>
    </row>
    <row r="62" spans="1:10">
      <c r="A62" s="16" t="s">
        <v>109</v>
      </c>
      <c r="B62" s="13">
        <v>200</v>
      </c>
      <c r="C62" s="41">
        <f>Novembro2016!C62-(F62)</f>
        <v>189</v>
      </c>
      <c r="D62" s="20" t="s">
        <v>22</v>
      </c>
      <c r="E62" s="38" t="s">
        <v>184</v>
      </c>
      <c r="F62" s="44">
        <f>2+2</f>
        <v>4</v>
      </c>
      <c r="G62" s="26">
        <v>0</v>
      </c>
      <c r="H62" s="27">
        <f t="shared" si="0"/>
        <v>0</v>
      </c>
      <c r="I62" s="33">
        <v>4.0999999999999996</v>
      </c>
      <c r="J62" s="34">
        <f t="shared" si="1"/>
        <v>16.399999999999999</v>
      </c>
    </row>
    <row r="63" spans="1:10">
      <c r="A63" s="16" t="s">
        <v>110</v>
      </c>
      <c r="B63" s="13">
        <v>200</v>
      </c>
      <c r="C63" s="41">
        <f>Novembro2016!C63-(F63)</f>
        <v>184</v>
      </c>
      <c r="D63" s="20" t="s">
        <v>22</v>
      </c>
      <c r="E63" s="38" t="s">
        <v>111</v>
      </c>
      <c r="F63" s="44">
        <f>2+2</f>
        <v>4</v>
      </c>
      <c r="G63" s="26">
        <v>2.2999999999999998</v>
      </c>
      <c r="H63" s="27">
        <f t="shared" si="0"/>
        <v>9.1999999999999993</v>
      </c>
      <c r="I63" s="33">
        <v>0</v>
      </c>
      <c r="J63" s="34">
        <f t="shared" si="1"/>
        <v>0</v>
      </c>
    </row>
    <row r="64" spans="1:10">
      <c r="A64" s="16" t="s">
        <v>112</v>
      </c>
      <c r="B64" s="13">
        <v>20</v>
      </c>
      <c r="C64" s="41">
        <f>Novembro2016!C64-(F64)</f>
        <v>16</v>
      </c>
      <c r="D64" s="20" t="s">
        <v>22</v>
      </c>
      <c r="E64" s="38" t="s">
        <v>113</v>
      </c>
      <c r="F64" s="44">
        <f>1+1</f>
        <v>2</v>
      </c>
      <c r="G64" s="26">
        <v>0</v>
      </c>
      <c r="H64" s="27">
        <f t="shared" si="0"/>
        <v>0</v>
      </c>
      <c r="I64" s="33">
        <v>3.1</v>
      </c>
      <c r="J64" s="34">
        <f t="shared" si="1"/>
        <v>6.2</v>
      </c>
    </row>
    <row r="65" spans="1:10">
      <c r="A65" s="16" t="s">
        <v>114</v>
      </c>
      <c r="B65" s="13">
        <v>150</v>
      </c>
      <c r="C65" s="41">
        <f>Novembro2016!C65-(F65)</f>
        <v>126</v>
      </c>
      <c r="D65" s="20" t="s">
        <v>22</v>
      </c>
      <c r="E65" s="39" t="s">
        <v>115</v>
      </c>
      <c r="F65" s="44">
        <f>4+4</f>
        <v>8</v>
      </c>
      <c r="G65" s="26">
        <v>0</v>
      </c>
      <c r="H65" s="27">
        <f t="shared" si="0"/>
        <v>0</v>
      </c>
      <c r="I65" s="33">
        <v>4.0999999999999996</v>
      </c>
      <c r="J65" s="34">
        <f t="shared" si="1"/>
        <v>32.799999999999997</v>
      </c>
    </row>
    <row r="66" spans="1:10">
      <c r="A66" s="16" t="s">
        <v>116</v>
      </c>
      <c r="B66" s="12">
        <v>29</v>
      </c>
      <c r="C66" s="41">
        <f>Novembro2016!C66-(F66)</f>
        <v>24</v>
      </c>
      <c r="D66" s="20" t="s">
        <v>90</v>
      </c>
      <c r="E66" s="38" t="s">
        <v>185</v>
      </c>
      <c r="F66" s="44">
        <f>1+1</f>
        <v>2</v>
      </c>
      <c r="G66" s="26">
        <v>60</v>
      </c>
      <c r="H66" s="27">
        <f t="shared" si="0"/>
        <v>120</v>
      </c>
      <c r="I66" s="33">
        <v>0</v>
      </c>
      <c r="J66" s="34">
        <f t="shared" si="1"/>
        <v>0</v>
      </c>
    </row>
    <row r="67" spans="1:10">
      <c r="A67" s="16" t="s">
        <v>117</v>
      </c>
      <c r="B67" s="12">
        <v>420</v>
      </c>
      <c r="C67" s="41">
        <f>Novembro2016!C67-(F67)</f>
        <v>385</v>
      </c>
      <c r="D67" s="20" t="s">
        <v>22</v>
      </c>
      <c r="E67" s="38" t="s">
        <v>118</v>
      </c>
      <c r="F67" s="44">
        <f>5+5</f>
        <v>10</v>
      </c>
      <c r="G67" s="26">
        <v>1.52</v>
      </c>
      <c r="H67" s="27">
        <f t="shared" si="0"/>
        <v>15.2</v>
      </c>
      <c r="I67" s="33">
        <v>0</v>
      </c>
      <c r="J67" s="34">
        <f t="shared" si="1"/>
        <v>0</v>
      </c>
    </row>
    <row r="68" spans="1:10">
      <c r="A68" s="16" t="s">
        <v>119</v>
      </c>
      <c r="B68" s="12">
        <v>144</v>
      </c>
      <c r="C68" s="41">
        <f>Novembro2016!C68-(F68)</f>
        <v>117</v>
      </c>
      <c r="D68" s="20" t="s">
        <v>22</v>
      </c>
      <c r="E68" s="38" t="s">
        <v>120</v>
      </c>
      <c r="F68" s="44">
        <f>5+5</f>
        <v>10</v>
      </c>
      <c r="G68" s="26">
        <v>9.5</v>
      </c>
      <c r="H68" s="27">
        <f t="shared" si="0"/>
        <v>95</v>
      </c>
      <c r="I68" s="33">
        <v>0</v>
      </c>
      <c r="J68" s="34">
        <f t="shared" si="1"/>
        <v>0</v>
      </c>
    </row>
    <row r="69" spans="1:10">
      <c r="A69" s="16" t="s">
        <v>121</v>
      </c>
      <c r="B69" s="12">
        <v>144</v>
      </c>
      <c r="C69" s="41">
        <f>Novembro2016!C69-(F69)</f>
        <v>117</v>
      </c>
      <c r="D69" s="20" t="s">
        <v>22</v>
      </c>
      <c r="E69" s="38" t="s">
        <v>122</v>
      </c>
      <c r="F69" s="44">
        <f>5+5</f>
        <v>10</v>
      </c>
      <c r="G69" s="26">
        <v>9</v>
      </c>
      <c r="H69" s="27">
        <f t="shared" si="0"/>
        <v>90</v>
      </c>
      <c r="I69" s="33">
        <v>0</v>
      </c>
      <c r="J69" s="34">
        <f t="shared" si="1"/>
        <v>0</v>
      </c>
    </row>
    <row r="70" spans="1:10">
      <c r="A70" s="16" t="s">
        <v>123</v>
      </c>
      <c r="B70" s="12">
        <v>10</v>
      </c>
      <c r="C70" s="41">
        <f>Novembro2016!C70-(F70)</f>
        <v>6</v>
      </c>
      <c r="D70" s="20" t="s">
        <v>22</v>
      </c>
      <c r="E70" s="38" t="s">
        <v>124</v>
      </c>
      <c r="F70" s="44">
        <f>1+1</f>
        <v>2</v>
      </c>
      <c r="G70" s="26">
        <v>0</v>
      </c>
      <c r="H70" s="27">
        <f t="shared" si="0"/>
        <v>0</v>
      </c>
      <c r="I70" s="33">
        <v>8.1</v>
      </c>
      <c r="J70" s="34">
        <f t="shared" si="1"/>
        <v>16.2</v>
      </c>
    </row>
    <row r="71" spans="1:10">
      <c r="A71" s="16" t="s">
        <v>125</v>
      </c>
      <c r="B71" s="12">
        <v>60</v>
      </c>
      <c r="C71" s="41">
        <f>Novembro2016!C71-(F71)</f>
        <v>52</v>
      </c>
      <c r="D71" s="20" t="s">
        <v>22</v>
      </c>
      <c r="E71" s="38" t="s">
        <v>126</v>
      </c>
      <c r="F71" s="44">
        <f>1+1</f>
        <v>2</v>
      </c>
      <c r="G71" s="26">
        <v>4</v>
      </c>
      <c r="H71" s="27">
        <f t="shared" si="0"/>
        <v>8</v>
      </c>
      <c r="I71" s="33">
        <v>0</v>
      </c>
      <c r="J71" s="34">
        <f t="shared" si="1"/>
        <v>0</v>
      </c>
    </row>
    <row r="72" spans="1:10">
      <c r="A72" s="16" t="s">
        <v>127</v>
      </c>
      <c r="B72" s="12">
        <v>20</v>
      </c>
      <c r="C72" s="41">
        <f>Novembro2016!C72-(F72)</f>
        <v>16</v>
      </c>
      <c r="D72" s="20" t="s">
        <v>22</v>
      </c>
      <c r="E72" s="38" t="s">
        <v>128</v>
      </c>
      <c r="F72" s="44">
        <f>1+1</f>
        <v>2</v>
      </c>
      <c r="G72" s="26">
        <v>0</v>
      </c>
      <c r="H72" s="27">
        <f t="shared" ref="H72:H95" si="3">F72*G72</f>
        <v>0</v>
      </c>
      <c r="I72" s="33">
        <v>5.95</v>
      </c>
      <c r="J72" s="34">
        <f t="shared" si="1"/>
        <v>11.9</v>
      </c>
    </row>
    <row r="73" spans="1:10">
      <c r="A73" s="16" t="s">
        <v>129</v>
      </c>
      <c r="B73" s="12">
        <v>192</v>
      </c>
      <c r="C73" s="41">
        <f>Novembro2016!C73-(F73)</f>
        <v>161</v>
      </c>
      <c r="D73" s="20" t="s">
        <v>9</v>
      </c>
      <c r="E73" s="38" t="s">
        <v>130</v>
      </c>
      <c r="F73" s="44">
        <f>5+5</f>
        <v>10</v>
      </c>
      <c r="G73" s="26">
        <v>11.8</v>
      </c>
      <c r="H73" s="27">
        <f t="shared" si="3"/>
        <v>118</v>
      </c>
      <c r="I73" s="33">
        <v>0</v>
      </c>
      <c r="J73" s="34">
        <f t="shared" ref="J73:J95" si="4">F73*I73</f>
        <v>0</v>
      </c>
    </row>
    <row r="74" spans="1:10">
      <c r="A74" s="1" t="s">
        <v>131</v>
      </c>
      <c r="B74" s="2">
        <v>192</v>
      </c>
      <c r="C74" s="41">
        <f>Novembro2016!C74-(F74)</f>
        <v>192</v>
      </c>
      <c r="D74" s="3" t="s">
        <v>9</v>
      </c>
      <c r="E74" s="3" t="s">
        <v>132</v>
      </c>
      <c r="F74" s="8"/>
      <c r="G74" s="9">
        <v>0</v>
      </c>
      <c r="H74" s="10">
        <f t="shared" si="3"/>
        <v>0</v>
      </c>
      <c r="I74" s="9">
        <v>0</v>
      </c>
      <c r="J74" s="10">
        <f t="shared" si="4"/>
        <v>0</v>
      </c>
    </row>
    <row r="75" spans="1:10">
      <c r="A75" s="17" t="s">
        <v>131</v>
      </c>
      <c r="B75" s="12">
        <v>15</v>
      </c>
      <c r="C75" s="41">
        <f>Novembro2016!C75-(F75)</f>
        <v>11</v>
      </c>
      <c r="D75" s="20" t="s">
        <v>22</v>
      </c>
      <c r="E75" s="38" t="s">
        <v>194</v>
      </c>
      <c r="F75" s="44">
        <f>1+1</f>
        <v>2</v>
      </c>
      <c r="G75" s="26">
        <v>15</v>
      </c>
      <c r="H75" s="27">
        <f t="shared" si="3"/>
        <v>30</v>
      </c>
      <c r="I75" s="33">
        <v>0</v>
      </c>
      <c r="J75" s="34">
        <f t="shared" si="4"/>
        <v>0</v>
      </c>
    </row>
    <row r="76" spans="1:10">
      <c r="A76" s="17" t="s">
        <v>133</v>
      </c>
      <c r="B76" s="12">
        <v>15</v>
      </c>
      <c r="C76" s="41">
        <f>Novembro2016!C76-(F76)</f>
        <v>11</v>
      </c>
      <c r="D76" s="20" t="s">
        <v>22</v>
      </c>
      <c r="E76" s="46" t="s">
        <v>135</v>
      </c>
      <c r="F76" s="44">
        <f>1+1</f>
        <v>2</v>
      </c>
      <c r="G76" s="26">
        <v>13</v>
      </c>
      <c r="H76" s="27">
        <f t="shared" si="3"/>
        <v>26</v>
      </c>
      <c r="I76" s="33">
        <v>0</v>
      </c>
      <c r="J76" s="34">
        <f t="shared" si="4"/>
        <v>0</v>
      </c>
    </row>
    <row r="77" spans="1:10">
      <c r="A77" s="17" t="s">
        <v>134</v>
      </c>
      <c r="B77" s="12">
        <v>10</v>
      </c>
      <c r="C77" s="41">
        <f>Novembro2016!C77-(F77)</f>
        <v>6</v>
      </c>
      <c r="D77" s="20" t="s">
        <v>22</v>
      </c>
      <c r="E77" s="38" t="s">
        <v>186</v>
      </c>
      <c r="F77" s="44">
        <f>1+1</f>
        <v>2</v>
      </c>
      <c r="G77" s="26">
        <v>0</v>
      </c>
      <c r="H77" s="27">
        <f t="shared" si="3"/>
        <v>0</v>
      </c>
      <c r="I77" s="33">
        <v>5.5</v>
      </c>
      <c r="J77" s="34">
        <f t="shared" si="4"/>
        <v>11</v>
      </c>
    </row>
    <row r="78" spans="1:10">
      <c r="A78" s="17" t="s">
        <v>136</v>
      </c>
      <c r="B78" s="12">
        <v>10</v>
      </c>
      <c r="C78" s="41">
        <f>Novembro2016!C78-(F78)</f>
        <v>6</v>
      </c>
      <c r="D78" s="20" t="s">
        <v>22</v>
      </c>
      <c r="E78" s="38" t="s">
        <v>138</v>
      </c>
      <c r="F78" s="44">
        <f>1+1</f>
        <v>2</v>
      </c>
      <c r="G78" s="26">
        <v>20</v>
      </c>
      <c r="H78" s="27">
        <f t="shared" si="3"/>
        <v>40</v>
      </c>
      <c r="I78" s="33">
        <v>0</v>
      </c>
      <c r="J78" s="34">
        <f t="shared" si="4"/>
        <v>0</v>
      </c>
    </row>
    <row r="79" spans="1:10">
      <c r="A79" s="17" t="s">
        <v>137</v>
      </c>
      <c r="B79" s="12">
        <v>10</v>
      </c>
      <c r="C79" s="41">
        <f>Novembro2016!C79-(F79)</f>
        <v>6</v>
      </c>
      <c r="D79" s="20" t="s">
        <v>22</v>
      </c>
      <c r="E79" s="38" t="s">
        <v>140</v>
      </c>
      <c r="F79" s="44">
        <f>1+1</f>
        <v>2</v>
      </c>
      <c r="G79" s="26">
        <v>0</v>
      </c>
      <c r="H79" s="27">
        <f t="shared" si="3"/>
        <v>0</v>
      </c>
      <c r="I79" s="33">
        <v>70</v>
      </c>
      <c r="J79" s="34">
        <f t="shared" si="4"/>
        <v>140</v>
      </c>
    </row>
    <row r="80" spans="1:10">
      <c r="A80" s="17" t="s">
        <v>139</v>
      </c>
      <c r="B80" s="12">
        <v>72</v>
      </c>
      <c r="C80" s="41">
        <f>Novembro2016!C80-(F80)</f>
        <v>60</v>
      </c>
      <c r="D80" s="20" t="s">
        <v>22</v>
      </c>
      <c r="E80" s="38" t="s">
        <v>142</v>
      </c>
      <c r="F80" s="44">
        <f>2+2</f>
        <v>4</v>
      </c>
      <c r="G80" s="26">
        <v>3.6</v>
      </c>
      <c r="H80" s="27">
        <f t="shared" si="3"/>
        <v>14.4</v>
      </c>
      <c r="I80" s="33">
        <v>0</v>
      </c>
      <c r="J80" s="34">
        <f t="shared" si="4"/>
        <v>0</v>
      </c>
    </row>
    <row r="81" spans="1:11">
      <c r="A81" s="17" t="s">
        <v>141</v>
      </c>
      <c r="B81" s="12">
        <v>48</v>
      </c>
      <c r="C81" s="41">
        <f>Novembro2016!C81-(F81)</f>
        <v>38</v>
      </c>
      <c r="D81" s="20" t="s">
        <v>4</v>
      </c>
      <c r="E81" s="38" t="s">
        <v>197</v>
      </c>
      <c r="F81" s="44">
        <f>2+2</f>
        <v>4</v>
      </c>
      <c r="G81" s="26">
        <v>6.5</v>
      </c>
      <c r="H81" s="27">
        <f t="shared" si="3"/>
        <v>26</v>
      </c>
      <c r="I81" s="33">
        <v>0</v>
      </c>
      <c r="J81" s="34">
        <f t="shared" si="4"/>
        <v>0</v>
      </c>
    </row>
    <row r="82" spans="1:11">
      <c r="A82" s="17" t="s">
        <v>143</v>
      </c>
      <c r="B82" s="12">
        <v>96</v>
      </c>
      <c r="C82" s="41">
        <f>Novembro2016!C82-(F82)</f>
        <v>82</v>
      </c>
      <c r="D82" s="20" t="s">
        <v>22</v>
      </c>
      <c r="E82" s="38" t="s">
        <v>146</v>
      </c>
      <c r="F82" s="44">
        <f>2+2</f>
        <v>4</v>
      </c>
      <c r="G82" s="26">
        <v>2</v>
      </c>
      <c r="H82" s="27">
        <f t="shared" si="3"/>
        <v>8</v>
      </c>
      <c r="I82" s="33">
        <v>0</v>
      </c>
      <c r="J82" s="34">
        <f t="shared" si="4"/>
        <v>0</v>
      </c>
    </row>
    <row r="83" spans="1:11">
      <c r="A83" s="17" t="s">
        <v>145</v>
      </c>
      <c r="B83" s="12">
        <v>90</v>
      </c>
      <c r="C83" s="41">
        <f>Novembro2016!C83-(F83)</f>
        <v>78</v>
      </c>
      <c r="D83" s="20" t="s">
        <v>9</v>
      </c>
      <c r="E83" s="38" t="s">
        <v>148</v>
      </c>
      <c r="F83" s="44">
        <f>2+2</f>
        <v>4</v>
      </c>
      <c r="G83" s="26">
        <v>9</v>
      </c>
      <c r="H83" s="27">
        <f t="shared" si="3"/>
        <v>36</v>
      </c>
      <c r="I83" s="33">
        <v>0</v>
      </c>
      <c r="J83" s="34">
        <f t="shared" si="4"/>
        <v>0</v>
      </c>
    </row>
    <row r="84" spans="1:11" ht="25.5">
      <c r="A84" s="17" t="s">
        <v>147</v>
      </c>
      <c r="B84" s="12">
        <v>48</v>
      </c>
      <c r="C84" s="41">
        <f>Novembro2016!C84-(F84)</f>
        <v>38</v>
      </c>
      <c r="D84" s="20" t="s">
        <v>22</v>
      </c>
      <c r="E84" s="38" t="s">
        <v>193</v>
      </c>
      <c r="F84" s="44">
        <f>2+2</f>
        <v>4</v>
      </c>
      <c r="G84" s="26">
        <v>0</v>
      </c>
      <c r="H84" s="27">
        <f t="shared" si="3"/>
        <v>0</v>
      </c>
      <c r="I84" s="33">
        <v>0.7</v>
      </c>
      <c r="J84" s="34">
        <f t="shared" si="4"/>
        <v>2.8</v>
      </c>
    </row>
    <row r="85" spans="1:11">
      <c r="A85" s="17" t="s">
        <v>149</v>
      </c>
      <c r="B85" s="12">
        <v>144</v>
      </c>
      <c r="C85" s="41">
        <f>Novembro2016!C85-(F85)</f>
        <v>117</v>
      </c>
      <c r="D85" s="20" t="s">
        <v>9</v>
      </c>
      <c r="E85" s="38" t="s">
        <v>151</v>
      </c>
      <c r="F85" s="44">
        <f>5+5</f>
        <v>10</v>
      </c>
      <c r="G85" s="26">
        <v>2.5</v>
      </c>
      <c r="H85" s="27">
        <f t="shared" si="3"/>
        <v>25</v>
      </c>
      <c r="I85" s="33">
        <v>0</v>
      </c>
      <c r="J85" s="34">
        <f t="shared" si="4"/>
        <v>0</v>
      </c>
    </row>
    <row r="86" spans="1:11">
      <c r="A86" s="17" t="s">
        <v>150</v>
      </c>
      <c r="B86" s="12">
        <v>24</v>
      </c>
      <c r="C86" s="41">
        <f>Novembro2016!C86-(F86)</f>
        <v>19</v>
      </c>
      <c r="D86" s="20" t="s">
        <v>9</v>
      </c>
      <c r="E86" s="38" t="s">
        <v>153</v>
      </c>
      <c r="F86" s="44">
        <f>1+1</f>
        <v>2</v>
      </c>
      <c r="G86" s="26">
        <v>0</v>
      </c>
      <c r="H86" s="27">
        <f t="shared" si="3"/>
        <v>0</v>
      </c>
      <c r="I86" s="33">
        <v>1.55</v>
      </c>
      <c r="J86" s="34">
        <f t="shared" si="4"/>
        <v>3.1</v>
      </c>
    </row>
    <row r="87" spans="1:11">
      <c r="A87" s="17" t="s">
        <v>152</v>
      </c>
      <c r="B87" s="12">
        <v>200</v>
      </c>
      <c r="C87" s="41">
        <f>Novembro2016!C87-(F87)</f>
        <v>184</v>
      </c>
      <c r="D87" s="20" t="s">
        <v>22</v>
      </c>
      <c r="E87" s="38" t="s">
        <v>187</v>
      </c>
      <c r="F87" s="44">
        <f>2+2</f>
        <v>4</v>
      </c>
      <c r="G87" s="26">
        <v>13.5</v>
      </c>
      <c r="H87" s="27">
        <f t="shared" si="3"/>
        <v>54</v>
      </c>
      <c r="I87" s="33">
        <v>0</v>
      </c>
      <c r="J87" s="34">
        <f t="shared" si="4"/>
        <v>0</v>
      </c>
    </row>
    <row r="88" spans="1:11">
      <c r="A88" s="17" t="s">
        <v>154</v>
      </c>
      <c r="B88" s="12">
        <v>192</v>
      </c>
      <c r="C88" s="41">
        <f>Novembro2016!C88-(F88)</f>
        <v>176</v>
      </c>
      <c r="D88" s="20" t="s">
        <v>22</v>
      </c>
      <c r="E88" s="38" t="s">
        <v>156</v>
      </c>
      <c r="F88" s="44">
        <f>2+2</f>
        <v>4</v>
      </c>
      <c r="G88" s="26">
        <v>8</v>
      </c>
      <c r="H88" s="27">
        <f t="shared" si="3"/>
        <v>32</v>
      </c>
      <c r="I88" s="33">
        <v>0</v>
      </c>
      <c r="J88" s="34">
        <f t="shared" si="4"/>
        <v>0</v>
      </c>
    </row>
    <row r="89" spans="1:11">
      <c r="A89" s="17" t="s">
        <v>155</v>
      </c>
      <c r="B89" s="12">
        <v>144</v>
      </c>
      <c r="C89" s="41">
        <f>Novembro2016!C89-(F89)</f>
        <v>126</v>
      </c>
      <c r="D89" s="20" t="s">
        <v>22</v>
      </c>
      <c r="E89" s="38" t="s">
        <v>158</v>
      </c>
      <c r="F89" s="44">
        <f>2+2</f>
        <v>4</v>
      </c>
      <c r="G89" s="26">
        <v>4</v>
      </c>
      <c r="H89" s="27">
        <f t="shared" si="3"/>
        <v>16</v>
      </c>
      <c r="I89" s="33">
        <v>0</v>
      </c>
      <c r="J89" s="34">
        <f t="shared" si="4"/>
        <v>0</v>
      </c>
    </row>
    <row r="90" spans="1:11">
      <c r="A90" s="17" t="s">
        <v>157</v>
      </c>
      <c r="B90" s="12">
        <v>60</v>
      </c>
      <c r="C90" s="41">
        <f>Novembro2016!C90-(F90)</f>
        <v>52</v>
      </c>
      <c r="D90" s="20" t="s">
        <v>22</v>
      </c>
      <c r="E90" s="38" t="s">
        <v>160</v>
      </c>
      <c r="F90" s="44">
        <f>1+1</f>
        <v>2</v>
      </c>
      <c r="G90" s="26">
        <v>0</v>
      </c>
      <c r="H90" s="27">
        <f t="shared" si="3"/>
        <v>0</v>
      </c>
      <c r="I90" s="33">
        <v>3.9</v>
      </c>
      <c r="J90" s="34">
        <f t="shared" si="4"/>
        <v>7.8</v>
      </c>
    </row>
    <row r="91" spans="1:11" ht="25.5">
      <c r="A91" s="17" t="s">
        <v>159</v>
      </c>
      <c r="B91" s="12">
        <v>24</v>
      </c>
      <c r="C91" s="41">
        <f>Novembro2016!C91-(F91)</f>
        <v>19</v>
      </c>
      <c r="D91" s="20" t="s">
        <v>9</v>
      </c>
      <c r="E91" s="38" t="s">
        <v>162</v>
      </c>
      <c r="F91" s="44">
        <f>1+1</f>
        <v>2</v>
      </c>
      <c r="G91" s="26">
        <v>0</v>
      </c>
      <c r="H91" s="27">
        <f t="shared" si="3"/>
        <v>0</v>
      </c>
      <c r="I91" s="33">
        <v>5.9</v>
      </c>
      <c r="J91" s="34">
        <f t="shared" si="4"/>
        <v>11.8</v>
      </c>
    </row>
    <row r="92" spans="1:11">
      <c r="A92" s="17" t="s">
        <v>161</v>
      </c>
      <c r="B92" s="12">
        <v>96</v>
      </c>
      <c r="C92" s="41">
        <f>Novembro2016!C92-(F92)</f>
        <v>82</v>
      </c>
      <c r="D92" s="20" t="s">
        <v>22</v>
      </c>
      <c r="E92" s="38" t="s">
        <v>164</v>
      </c>
      <c r="F92" s="44">
        <f>2+2</f>
        <v>4</v>
      </c>
      <c r="G92" s="26">
        <v>0</v>
      </c>
      <c r="H92" s="27">
        <f t="shared" si="3"/>
        <v>0</v>
      </c>
      <c r="I92" s="33">
        <v>7</v>
      </c>
      <c r="J92" s="34">
        <f t="shared" si="4"/>
        <v>28</v>
      </c>
    </row>
    <row r="93" spans="1:11">
      <c r="A93" s="17" t="s">
        <v>163</v>
      </c>
      <c r="B93" s="12">
        <v>96</v>
      </c>
      <c r="C93" s="41">
        <f>Novembro2016!C93-(F93)</f>
        <v>82</v>
      </c>
      <c r="D93" s="20" t="s">
        <v>22</v>
      </c>
      <c r="E93" s="38" t="s">
        <v>166</v>
      </c>
      <c r="F93" s="44">
        <f>2+2</f>
        <v>4</v>
      </c>
      <c r="G93" s="26">
        <v>0</v>
      </c>
      <c r="H93" s="27">
        <f t="shared" si="3"/>
        <v>0</v>
      </c>
      <c r="I93" s="33">
        <v>4</v>
      </c>
      <c r="J93" s="34">
        <f t="shared" si="4"/>
        <v>16</v>
      </c>
    </row>
    <row r="94" spans="1:11">
      <c r="A94" s="17" t="s">
        <v>165</v>
      </c>
      <c r="B94" s="12">
        <v>12</v>
      </c>
      <c r="C94" s="41">
        <f>Novembro2016!C94-(F94)</f>
        <v>8</v>
      </c>
      <c r="D94" s="20" t="s">
        <v>22</v>
      </c>
      <c r="E94" s="38" t="s">
        <v>168</v>
      </c>
      <c r="F94" s="44">
        <f>1+1</f>
        <v>2</v>
      </c>
      <c r="G94" s="26">
        <v>0</v>
      </c>
      <c r="H94" s="27">
        <f t="shared" si="3"/>
        <v>0</v>
      </c>
      <c r="I94" s="33">
        <v>6.9</v>
      </c>
      <c r="J94" s="34">
        <f t="shared" si="4"/>
        <v>13.8</v>
      </c>
    </row>
    <row r="95" spans="1:11" ht="15.75" thickBot="1">
      <c r="A95" s="18" t="s">
        <v>167</v>
      </c>
      <c r="B95" s="14">
        <v>60</v>
      </c>
      <c r="C95" s="41">
        <f>Novembro2016!C95-(F95)</f>
        <v>52</v>
      </c>
      <c r="D95" s="22" t="s">
        <v>22</v>
      </c>
      <c r="E95" s="40" t="s">
        <v>169</v>
      </c>
      <c r="F95" s="45">
        <f>1+1</f>
        <v>2</v>
      </c>
      <c r="G95" s="28">
        <v>20</v>
      </c>
      <c r="H95" s="29">
        <f t="shared" si="3"/>
        <v>40</v>
      </c>
      <c r="I95" s="35">
        <v>0</v>
      </c>
      <c r="J95" s="36">
        <f t="shared" si="4"/>
        <v>0</v>
      </c>
    </row>
    <row r="96" spans="1:11" ht="16.5" thickBot="1">
      <c r="A96" s="64" t="s">
        <v>172</v>
      </c>
      <c r="B96" s="65"/>
      <c r="C96" s="65"/>
      <c r="D96" s="65"/>
      <c r="E96" s="65"/>
      <c r="F96" s="65"/>
      <c r="G96" s="66">
        <f>SUM(H8:H95)</f>
        <v>4725.3999999999996</v>
      </c>
      <c r="H96" s="67"/>
      <c r="I96" s="68">
        <f>SUM(J8:J95)</f>
        <v>4500.84</v>
      </c>
      <c r="J96" s="69"/>
      <c r="K96" s="6"/>
    </row>
    <row r="97" spans="9:10">
      <c r="I97" s="7"/>
      <c r="J97" s="7"/>
    </row>
  </sheetData>
  <mergeCells count="15">
    <mergeCell ref="A96:F96"/>
    <mergeCell ref="G96:H96"/>
    <mergeCell ref="I96:J96"/>
    <mergeCell ref="A1:J1"/>
    <mergeCell ref="A2:J2"/>
    <mergeCell ref="A3:J3"/>
    <mergeCell ref="A4:J5"/>
    <mergeCell ref="A6:A7"/>
    <mergeCell ref="B6:B7"/>
    <mergeCell ref="C6:C7"/>
    <mergeCell ref="D6:D7"/>
    <mergeCell ref="E6:E7"/>
    <mergeCell ref="F6:F7"/>
    <mergeCell ref="G6:H6"/>
    <mergeCell ref="I6:J6"/>
  </mergeCells>
  <conditionalFormatting sqref="C8:C95">
    <cfRule type="cellIs" dxfId="55" priority="14" operator="lessThanOrEqual">
      <formula>0</formula>
    </cfRule>
  </conditionalFormatting>
  <conditionalFormatting sqref="C23:C32">
    <cfRule type="cellIs" dxfId="54" priority="13" operator="lessThanOrEqual">
      <formula>0</formula>
    </cfRule>
  </conditionalFormatting>
  <conditionalFormatting sqref="C33:C36">
    <cfRule type="cellIs" dxfId="53" priority="12" operator="lessThanOrEqual">
      <formula>0</formula>
    </cfRule>
  </conditionalFormatting>
  <conditionalFormatting sqref="C38:C52">
    <cfRule type="cellIs" dxfId="52" priority="11" operator="lessThanOrEqual">
      <formula>0</formula>
    </cfRule>
  </conditionalFormatting>
  <conditionalFormatting sqref="C53:C62">
    <cfRule type="cellIs" dxfId="51" priority="10" operator="lessThanOrEqual">
      <formula>0</formula>
    </cfRule>
  </conditionalFormatting>
  <conditionalFormatting sqref="C63:C66">
    <cfRule type="cellIs" dxfId="50" priority="9" operator="lessThanOrEqual">
      <formula>0</formula>
    </cfRule>
  </conditionalFormatting>
  <conditionalFormatting sqref="C67:C69">
    <cfRule type="cellIs" dxfId="49" priority="8" operator="lessThanOrEqual">
      <formula>0</formula>
    </cfRule>
  </conditionalFormatting>
  <conditionalFormatting sqref="C70:C73">
    <cfRule type="cellIs" dxfId="48" priority="7" operator="lessThanOrEqual">
      <formula>0</formula>
    </cfRule>
  </conditionalFormatting>
  <conditionalFormatting sqref="C75:C77">
    <cfRule type="cellIs" dxfId="47" priority="6" operator="lessThanOrEqual">
      <formula>0</formula>
    </cfRule>
  </conditionalFormatting>
  <conditionalFormatting sqref="C78:C81">
    <cfRule type="cellIs" dxfId="46" priority="5" operator="lessThanOrEqual">
      <formula>0</formula>
    </cfRule>
  </conditionalFormatting>
  <conditionalFormatting sqref="C82:C84">
    <cfRule type="cellIs" dxfId="45" priority="4" operator="lessThanOrEqual">
      <formula>0</formula>
    </cfRule>
  </conditionalFormatting>
  <conditionalFormatting sqref="C85:C88">
    <cfRule type="cellIs" dxfId="44" priority="3" operator="lessThanOrEqual">
      <formula>0</formula>
    </cfRule>
  </conditionalFormatting>
  <conditionalFormatting sqref="C89:C91">
    <cfRule type="cellIs" dxfId="43" priority="2" operator="lessThanOrEqual">
      <formula>0</formula>
    </cfRule>
  </conditionalFormatting>
  <conditionalFormatting sqref="C92:C95">
    <cfRule type="cellIs" dxfId="42" priority="1" operator="lessThanOr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7"/>
  <sheetViews>
    <sheetView zoomScale="130" zoomScaleNormal="130" workbookViewId="0">
      <selection sqref="A1:XFD1048576"/>
    </sheetView>
  </sheetViews>
  <sheetFormatPr defaultRowHeight="15"/>
  <cols>
    <col min="3" max="3" width="14" customWidth="1"/>
    <col min="5" max="5" width="55.42578125" customWidth="1"/>
    <col min="6" max="6" width="15.140625" customWidth="1"/>
    <col min="7" max="7" width="14.42578125" customWidth="1"/>
    <col min="8" max="8" width="21.42578125" customWidth="1"/>
    <col min="9" max="9" width="14.5703125" customWidth="1"/>
    <col min="10" max="10" width="21.42578125" customWidth="1"/>
  </cols>
  <sheetData>
    <row r="1" spans="1:11" ht="15" customHeight="1">
      <c r="A1" s="72" t="s">
        <v>188</v>
      </c>
      <c r="B1" s="73"/>
      <c r="C1" s="73"/>
      <c r="D1" s="73"/>
      <c r="E1" s="73"/>
      <c r="F1" s="73"/>
      <c r="G1" s="73"/>
      <c r="H1" s="73"/>
      <c r="I1" s="73"/>
      <c r="J1" s="74"/>
      <c r="K1" s="6"/>
    </row>
    <row r="2" spans="1:11" ht="15" customHeight="1">
      <c r="A2" s="75" t="s">
        <v>189</v>
      </c>
      <c r="B2" s="76"/>
      <c r="C2" s="76"/>
      <c r="D2" s="76"/>
      <c r="E2" s="76"/>
      <c r="F2" s="76"/>
      <c r="G2" s="76"/>
      <c r="H2" s="76"/>
      <c r="I2" s="76"/>
      <c r="J2" s="76"/>
      <c r="K2" s="6"/>
    </row>
    <row r="3" spans="1:11" ht="15" customHeight="1">
      <c r="A3" s="78" t="s">
        <v>190</v>
      </c>
      <c r="B3" s="79"/>
      <c r="C3" s="79"/>
      <c r="D3" s="79"/>
      <c r="E3" s="79"/>
      <c r="F3" s="79"/>
      <c r="G3" s="79"/>
      <c r="H3" s="79"/>
      <c r="I3" s="79"/>
      <c r="J3" s="80"/>
      <c r="K3" s="6"/>
    </row>
    <row r="4" spans="1:11" ht="15" customHeight="1">
      <c r="A4" s="81" t="s">
        <v>195</v>
      </c>
      <c r="B4" s="82"/>
      <c r="C4" s="82"/>
      <c r="D4" s="82"/>
      <c r="E4" s="82"/>
      <c r="F4" s="82"/>
      <c r="G4" s="82"/>
      <c r="H4" s="82"/>
      <c r="I4" s="82"/>
      <c r="J4" s="83"/>
    </row>
    <row r="5" spans="1:11" ht="15.75" thickBot="1">
      <c r="A5" s="84"/>
      <c r="B5" s="85"/>
      <c r="C5" s="85"/>
      <c r="D5" s="85"/>
      <c r="E5" s="85"/>
      <c r="F5" s="85"/>
      <c r="G5" s="85"/>
      <c r="H5" s="85"/>
      <c r="I5" s="85"/>
      <c r="J5" s="86"/>
    </row>
    <row r="6" spans="1:11" ht="15.75" thickBot="1">
      <c r="A6" s="70" t="s">
        <v>0</v>
      </c>
      <c r="B6" s="70" t="s">
        <v>1</v>
      </c>
      <c r="C6" s="71" t="s">
        <v>173</v>
      </c>
      <c r="D6" s="70" t="s">
        <v>2</v>
      </c>
      <c r="E6" s="70" t="s">
        <v>3</v>
      </c>
      <c r="F6" s="87" t="s">
        <v>170</v>
      </c>
      <c r="G6" s="88" t="s">
        <v>191</v>
      </c>
      <c r="H6" s="88"/>
      <c r="I6" s="89" t="s">
        <v>192</v>
      </c>
      <c r="J6" s="89"/>
    </row>
    <row r="7" spans="1:11" ht="15.75" thickBot="1">
      <c r="A7" s="70"/>
      <c r="B7" s="70"/>
      <c r="C7" s="71"/>
      <c r="D7" s="70"/>
      <c r="E7" s="70"/>
      <c r="F7" s="87"/>
      <c r="G7" s="49" t="s">
        <v>171</v>
      </c>
      <c r="H7" s="49" t="s">
        <v>172</v>
      </c>
      <c r="I7" s="50" t="s">
        <v>171</v>
      </c>
      <c r="J7" s="50" t="s">
        <v>172</v>
      </c>
    </row>
    <row r="8" spans="1:11">
      <c r="A8" s="15">
        <v>1</v>
      </c>
      <c r="B8" s="11">
        <v>1920</v>
      </c>
      <c r="C8" s="41">
        <f>Dezembro2016!C8-(F8)</f>
        <v>1440</v>
      </c>
      <c r="D8" s="19" t="s">
        <v>41</v>
      </c>
      <c r="E8" s="37" t="s">
        <v>5</v>
      </c>
      <c r="F8" s="43">
        <v>80</v>
      </c>
      <c r="G8" s="24">
        <v>4.3</v>
      </c>
      <c r="H8" s="25">
        <f t="shared" ref="H8:H71" si="0">F8*G8</f>
        <v>344</v>
      </c>
      <c r="I8" s="31">
        <v>0</v>
      </c>
      <c r="J8" s="32">
        <f>F8*I8</f>
        <v>0</v>
      </c>
    </row>
    <row r="9" spans="1:11">
      <c r="A9" s="16" t="s">
        <v>6</v>
      </c>
      <c r="B9" s="12">
        <v>300</v>
      </c>
      <c r="C9" s="41">
        <f>Dezembro2016!C9-(F9)</f>
        <v>235</v>
      </c>
      <c r="D9" s="20" t="s">
        <v>4</v>
      </c>
      <c r="E9" s="38" t="s">
        <v>7</v>
      </c>
      <c r="F9" s="44">
        <v>10</v>
      </c>
      <c r="G9" s="26">
        <v>8.18</v>
      </c>
      <c r="H9" s="27">
        <f t="shared" si="0"/>
        <v>81.8</v>
      </c>
      <c r="I9" s="33">
        <v>0</v>
      </c>
      <c r="J9" s="34">
        <f t="shared" ref="J9:J72" si="1">F9*I9</f>
        <v>0</v>
      </c>
    </row>
    <row r="10" spans="1:11">
      <c r="A10" s="16" t="s">
        <v>8</v>
      </c>
      <c r="B10" s="12">
        <v>400</v>
      </c>
      <c r="C10" s="41">
        <f>Dezembro2016!C10-(F10)</f>
        <v>308</v>
      </c>
      <c r="D10" s="21" t="s">
        <v>9</v>
      </c>
      <c r="E10" s="38" t="s">
        <v>10</v>
      </c>
      <c r="F10" s="44">
        <v>15</v>
      </c>
      <c r="G10" s="26">
        <v>3.2</v>
      </c>
      <c r="H10" s="27">
        <f t="shared" si="0"/>
        <v>48</v>
      </c>
      <c r="I10" s="33">
        <v>0</v>
      </c>
      <c r="J10" s="34">
        <f t="shared" si="1"/>
        <v>0</v>
      </c>
    </row>
    <row r="11" spans="1:11">
      <c r="A11" s="16" t="s">
        <v>11</v>
      </c>
      <c r="B11" s="12">
        <v>24</v>
      </c>
      <c r="C11" s="41">
        <f>Dezembro2016!C11-(F11)</f>
        <v>14</v>
      </c>
      <c r="D11" s="20" t="s">
        <v>12</v>
      </c>
      <c r="E11" s="38" t="s">
        <v>13</v>
      </c>
      <c r="F11" s="44">
        <v>2</v>
      </c>
      <c r="G11" s="26">
        <v>1.5</v>
      </c>
      <c r="H11" s="27">
        <f t="shared" si="0"/>
        <v>3</v>
      </c>
      <c r="I11" s="33">
        <v>0</v>
      </c>
      <c r="J11" s="34">
        <f t="shared" si="1"/>
        <v>0</v>
      </c>
    </row>
    <row r="12" spans="1:11">
      <c r="A12" s="16" t="s">
        <v>14</v>
      </c>
      <c r="B12" s="12">
        <v>350</v>
      </c>
      <c r="C12" s="41">
        <f>Dezembro2016!C12-(F12)</f>
        <v>262</v>
      </c>
      <c r="D12" s="20" t="s">
        <v>12</v>
      </c>
      <c r="E12" s="38" t="s">
        <v>15</v>
      </c>
      <c r="F12" s="44">
        <v>15</v>
      </c>
      <c r="G12" s="26">
        <v>4.5</v>
      </c>
      <c r="H12" s="27">
        <f t="shared" si="0"/>
        <v>67.5</v>
      </c>
      <c r="I12" s="33">
        <v>0</v>
      </c>
      <c r="J12" s="34">
        <f t="shared" si="1"/>
        <v>0</v>
      </c>
    </row>
    <row r="13" spans="1:11">
      <c r="A13" s="16" t="s">
        <v>16</v>
      </c>
      <c r="B13" s="12">
        <v>96</v>
      </c>
      <c r="C13" s="41">
        <f>Dezembro2016!C13-(F13)</f>
        <v>72</v>
      </c>
      <c r="D13" s="20" t="s">
        <v>4</v>
      </c>
      <c r="E13" s="38" t="s">
        <v>17</v>
      </c>
      <c r="F13" s="44">
        <v>4</v>
      </c>
      <c r="G13" s="26">
        <v>5</v>
      </c>
      <c r="H13" s="27">
        <f t="shared" si="0"/>
        <v>20</v>
      </c>
      <c r="I13" s="33">
        <v>0</v>
      </c>
      <c r="J13" s="34">
        <f t="shared" si="1"/>
        <v>0</v>
      </c>
    </row>
    <row r="14" spans="1:11">
      <c r="A14" s="16" t="s">
        <v>18</v>
      </c>
      <c r="B14" s="12">
        <v>96</v>
      </c>
      <c r="C14" s="41">
        <f>Dezembro2016!C14-(F14)</f>
        <v>72</v>
      </c>
      <c r="D14" s="20" t="s">
        <v>4</v>
      </c>
      <c r="E14" s="38" t="s">
        <v>174</v>
      </c>
      <c r="F14" s="44">
        <v>4</v>
      </c>
      <c r="G14" s="26">
        <v>3.7</v>
      </c>
      <c r="H14" s="27">
        <f t="shared" si="0"/>
        <v>14.8</v>
      </c>
      <c r="I14" s="33">
        <v>0</v>
      </c>
      <c r="J14" s="34">
        <f t="shared" si="1"/>
        <v>0</v>
      </c>
    </row>
    <row r="15" spans="1:11">
      <c r="A15" s="16" t="s">
        <v>19</v>
      </c>
      <c r="B15" s="12">
        <v>600</v>
      </c>
      <c r="C15" s="41">
        <f>Dezembro2016!C15-(F15)</f>
        <v>450</v>
      </c>
      <c r="D15" s="21" t="s">
        <v>9</v>
      </c>
      <c r="E15" s="38" t="s">
        <v>175</v>
      </c>
      <c r="F15" s="44">
        <v>25</v>
      </c>
      <c r="G15" s="26">
        <v>6</v>
      </c>
      <c r="H15" s="27">
        <f t="shared" si="0"/>
        <v>150</v>
      </c>
      <c r="I15" s="33">
        <v>0</v>
      </c>
      <c r="J15" s="34">
        <f t="shared" si="1"/>
        <v>0</v>
      </c>
    </row>
    <row r="16" spans="1:11">
      <c r="A16" s="16" t="s">
        <v>20</v>
      </c>
      <c r="B16" s="12">
        <v>600</v>
      </c>
      <c r="C16" s="41">
        <f>Dezembro2016!C16-(F16)</f>
        <v>450</v>
      </c>
      <c r="D16" s="21" t="s">
        <v>9</v>
      </c>
      <c r="E16" s="38" t="s">
        <v>176</v>
      </c>
      <c r="F16" s="44">
        <v>25</v>
      </c>
      <c r="G16" s="26">
        <v>6</v>
      </c>
      <c r="H16" s="27">
        <f t="shared" si="0"/>
        <v>150</v>
      </c>
      <c r="I16" s="33">
        <v>0</v>
      </c>
      <c r="J16" s="34">
        <f t="shared" si="1"/>
        <v>0</v>
      </c>
    </row>
    <row r="17" spans="1:10">
      <c r="A17" s="16" t="s">
        <v>21</v>
      </c>
      <c r="B17" s="13">
        <v>240</v>
      </c>
      <c r="C17" s="41">
        <f>Dezembro2016!C17-(F17)</f>
        <v>180</v>
      </c>
      <c r="D17" s="21" t="s">
        <v>22</v>
      </c>
      <c r="E17" s="38" t="s">
        <v>23</v>
      </c>
      <c r="F17" s="44">
        <v>10</v>
      </c>
      <c r="G17" s="26">
        <v>7</v>
      </c>
      <c r="H17" s="27">
        <f t="shared" si="0"/>
        <v>70</v>
      </c>
      <c r="I17" s="33">
        <v>0</v>
      </c>
      <c r="J17" s="34">
        <f t="shared" si="1"/>
        <v>0</v>
      </c>
    </row>
    <row r="18" spans="1:10">
      <c r="A18" s="16" t="s">
        <v>24</v>
      </c>
      <c r="B18" s="13">
        <v>150</v>
      </c>
      <c r="C18" s="41">
        <f>Dezembro2016!C18-(F18)</f>
        <v>120</v>
      </c>
      <c r="D18" s="21" t="s">
        <v>25</v>
      </c>
      <c r="E18" s="38" t="s">
        <v>26</v>
      </c>
      <c r="F18" s="44">
        <v>5</v>
      </c>
      <c r="G18" s="26">
        <v>0</v>
      </c>
      <c r="H18" s="27">
        <f t="shared" si="0"/>
        <v>0</v>
      </c>
      <c r="I18" s="33">
        <v>8</v>
      </c>
      <c r="J18" s="34">
        <f t="shared" si="1"/>
        <v>40</v>
      </c>
    </row>
    <row r="19" spans="1:10">
      <c r="A19" s="16" t="s">
        <v>27</v>
      </c>
      <c r="B19" s="13">
        <v>350</v>
      </c>
      <c r="C19" s="41">
        <f>Dezembro2016!C19-(F19)</f>
        <v>290</v>
      </c>
      <c r="D19" s="21" t="s">
        <v>4</v>
      </c>
      <c r="E19" s="39" t="s">
        <v>177</v>
      </c>
      <c r="F19" s="44">
        <v>10</v>
      </c>
      <c r="G19" s="26">
        <v>0</v>
      </c>
      <c r="H19" s="27">
        <f t="shared" si="0"/>
        <v>0</v>
      </c>
      <c r="I19" s="33">
        <v>20</v>
      </c>
      <c r="J19" s="34">
        <f t="shared" si="1"/>
        <v>200</v>
      </c>
    </row>
    <row r="20" spans="1:10">
      <c r="A20" s="16" t="s">
        <v>28</v>
      </c>
      <c r="B20" s="13">
        <v>250</v>
      </c>
      <c r="C20" s="41">
        <f>Dezembro2016!C20-(F20)</f>
        <v>190</v>
      </c>
      <c r="D20" s="21" t="s">
        <v>9</v>
      </c>
      <c r="E20" s="38" t="s">
        <v>29</v>
      </c>
      <c r="F20" s="44">
        <v>10</v>
      </c>
      <c r="G20" s="26">
        <v>6.2</v>
      </c>
      <c r="H20" s="27">
        <f t="shared" si="0"/>
        <v>62</v>
      </c>
      <c r="I20" s="33">
        <v>0</v>
      </c>
      <c r="J20" s="34">
        <f t="shared" si="1"/>
        <v>0</v>
      </c>
    </row>
    <row r="21" spans="1:10">
      <c r="A21" s="16" t="s">
        <v>30</v>
      </c>
      <c r="B21" s="13">
        <v>340</v>
      </c>
      <c r="C21" s="41">
        <f>Dezembro2016!C21-(F21)</f>
        <v>275</v>
      </c>
      <c r="D21" s="21" t="s">
        <v>9</v>
      </c>
      <c r="E21" s="38" t="s">
        <v>31</v>
      </c>
      <c r="F21" s="44">
        <v>10</v>
      </c>
      <c r="G21" s="26">
        <v>2.5</v>
      </c>
      <c r="H21" s="27">
        <f t="shared" si="0"/>
        <v>25</v>
      </c>
      <c r="I21" s="33">
        <v>0</v>
      </c>
      <c r="J21" s="34">
        <f t="shared" si="1"/>
        <v>0</v>
      </c>
    </row>
    <row r="22" spans="1:10">
      <c r="A22" s="16" t="s">
        <v>32</v>
      </c>
      <c r="B22" s="13">
        <v>100</v>
      </c>
      <c r="C22" s="41">
        <f>Dezembro2016!C22-(F22)</f>
        <v>76</v>
      </c>
      <c r="D22" s="21" t="s">
        <v>4</v>
      </c>
      <c r="E22" s="39" t="s">
        <v>33</v>
      </c>
      <c r="F22" s="44">
        <v>4</v>
      </c>
      <c r="G22" s="26">
        <v>3.2</v>
      </c>
      <c r="H22" s="27">
        <f t="shared" si="0"/>
        <v>12.8</v>
      </c>
      <c r="I22" s="33">
        <v>0</v>
      </c>
      <c r="J22" s="34">
        <f t="shared" si="1"/>
        <v>0</v>
      </c>
    </row>
    <row r="23" spans="1:10">
      <c r="A23" s="16" t="s">
        <v>34</v>
      </c>
      <c r="B23" s="13">
        <v>340</v>
      </c>
      <c r="C23" s="41">
        <f>Dezembro2016!C23-(F23)</f>
        <v>259</v>
      </c>
      <c r="D23" s="21" t="s">
        <v>22</v>
      </c>
      <c r="E23" s="38" t="s">
        <v>35</v>
      </c>
      <c r="F23" s="44">
        <v>14</v>
      </c>
      <c r="G23" s="26">
        <v>3.8</v>
      </c>
      <c r="H23" s="27">
        <f t="shared" si="0"/>
        <v>53.199999999999996</v>
      </c>
      <c r="I23" s="33">
        <v>0</v>
      </c>
      <c r="J23" s="34">
        <f t="shared" si="1"/>
        <v>0</v>
      </c>
    </row>
    <row r="24" spans="1:10">
      <c r="A24" s="16" t="s">
        <v>36</v>
      </c>
      <c r="B24" s="13">
        <v>340</v>
      </c>
      <c r="C24" s="41">
        <f>Dezembro2016!C24-(F24)</f>
        <v>259</v>
      </c>
      <c r="D24" s="21" t="s">
        <v>22</v>
      </c>
      <c r="E24" s="38" t="s">
        <v>37</v>
      </c>
      <c r="F24" s="44">
        <v>14</v>
      </c>
      <c r="G24" s="26">
        <v>7</v>
      </c>
      <c r="H24" s="27">
        <f t="shared" si="0"/>
        <v>98</v>
      </c>
      <c r="I24" s="33">
        <v>0</v>
      </c>
      <c r="J24" s="34">
        <f t="shared" si="1"/>
        <v>0</v>
      </c>
    </row>
    <row r="25" spans="1:10">
      <c r="A25" s="16" t="s">
        <v>38</v>
      </c>
      <c r="B25" s="13">
        <v>500</v>
      </c>
      <c r="C25" s="41">
        <f>Dezembro2016!C25-(F25)</f>
        <v>404</v>
      </c>
      <c r="D25" s="21" t="s">
        <v>22</v>
      </c>
      <c r="E25" s="38" t="s">
        <v>39</v>
      </c>
      <c r="F25" s="44">
        <v>14</v>
      </c>
      <c r="G25" s="26">
        <v>7</v>
      </c>
      <c r="H25" s="27">
        <f t="shared" si="0"/>
        <v>98</v>
      </c>
      <c r="I25" s="33">
        <v>0</v>
      </c>
      <c r="J25" s="34">
        <f t="shared" si="1"/>
        <v>0</v>
      </c>
    </row>
    <row r="26" spans="1:10">
      <c r="A26" s="16" t="s">
        <v>40</v>
      </c>
      <c r="B26" s="13">
        <v>350</v>
      </c>
      <c r="C26" s="41">
        <f>Dezembro2016!C26-(F26)</f>
        <v>285</v>
      </c>
      <c r="D26" s="21" t="s">
        <v>41</v>
      </c>
      <c r="E26" s="38" t="s">
        <v>42</v>
      </c>
      <c r="F26" s="44">
        <v>10</v>
      </c>
      <c r="G26" s="26">
        <v>0</v>
      </c>
      <c r="H26" s="27">
        <f t="shared" si="0"/>
        <v>0</v>
      </c>
      <c r="I26" s="33">
        <v>10</v>
      </c>
      <c r="J26" s="34">
        <f t="shared" si="1"/>
        <v>100</v>
      </c>
    </row>
    <row r="27" spans="1:10">
      <c r="A27" s="16" t="s">
        <v>43</v>
      </c>
      <c r="B27" s="13">
        <v>400</v>
      </c>
      <c r="C27" s="41">
        <f>Dezembro2016!C27-(F27)</f>
        <v>315</v>
      </c>
      <c r="D27" s="21" t="s">
        <v>4</v>
      </c>
      <c r="E27" s="38" t="s">
        <v>44</v>
      </c>
      <c r="F27" s="44">
        <v>15</v>
      </c>
      <c r="G27" s="26">
        <v>0</v>
      </c>
      <c r="H27" s="27">
        <f t="shared" si="0"/>
        <v>0</v>
      </c>
      <c r="I27" s="33">
        <v>30</v>
      </c>
      <c r="J27" s="34">
        <f t="shared" si="1"/>
        <v>450</v>
      </c>
    </row>
    <row r="28" spans="1:10">
      <c r="A28" s="16" t="s">
        <v>45</v>
      </c>
      <c r="B28" s="13">
        <v>300</v>
      </c>
      <c r="C28" s="41">
        <f>Dezembro2016!C28-(F28)</f>
        <v>220</v>
      </c>
      <c r="D28" s="21" t="s">
        <v>4</v>
      </c>
      <c r="E28" s="38" t="s">
        <v>46</v>
      </c>
      <c r="F28" s="44">
        <v>15</v>
      </c>
      <c r="G28" s="26">
        <v>0</v>
      </c>
      <c r="H28" s="27">
        <f t="shared" si="0"/>
        <v>0</v>
      </c>
      <c r="I28" s="33">
        <v>15</v>
      </c>
      <c r="J28" s="34">
        <f t="shared" si="1"/>
        <v>225</v>
      </c>
    </row>
    <row r="29" spans="1:10">
      <c r="A29" s="16" t="s">
        <v>47</v>
      </c>
      <c r="B29" s="13">
        <v>300</v>
      </c>
      <c r="C29" s="41">
        <f>Dezembro2016!C29-(F29)</f>
        <v>240</v>
      </c>
      <c r="D29" s="21" t="s">
        <v>4</v>
      </c>
      <c r="E29" s="38" t="s">
        <v>48</v>
      </c>
      <c r="F29" s="44">
        <v>10</v>
      </c>
      <c r="G29" s="26">
        <v>0</v>
      </c>
      <c r="H29" s="27">
        <f t="shared" si="0"/>
        <v>0</v>
      </c>
      <c r="I29" s="33">
        <v>21</v>
      </c>
      <c r="J29" s="34">
        <f t="shared" si="1"/>
        <v>210</v>
      </c>
    </row>
    <row r="30" spans="1:10">
      <c r="A30" s="16" t="s">
        <v>49</v>
      </c>
      <c r="B30" s="13">
        <v>300</v>
      </c>
      <c r="C30" s="41">
        <f>Dezembro2016!C30-(F30)</f>
        <v>240</v>
      </c>
      <c r="D30" s="21" t="s">
        <v>4</v>
      </c>
      <c r="E30" s="38" t="s">
        <v>50</v>
      </c>
      <c r="F30" s="44">
        <v>10</v>
      </c>
      <c r="G30" s="26">
        <v>0</v>
      </c>
      <c r="H30" s="27">
        <f t="shared" si="0"/>
        <v>0</v>
      </c>
      <c r="I30" s="33">
        <v>30</v>
      </c>
      <c r="J30" s="34">
        <f t="shared" si="1"/>
        <v>300</v>
      </c>
    </row>
    <row r="31" spans="1:10">
      <c r="A31" s="16" t="s">
        <v>51</v>
      </c>
      <c r="B31" s="13">
        <v>300</v>
      </c>
      <c r="C31" s="41">
        <f>Dezembro2016!C31-(F31)</f>
        <v>260</v>
      </c>
      <c r="D31" s="21" t="s">
        <v>4</v>
      </c>
      <c r="E31" s="38" t="s">
        <v>178</v>
      </c>
      <c r="F31" s="44">
        <v>5</v>
      </c>
      <c r="G31" s="26">
        <v>0</v>
      </c>
      <c r="H31" s="27">
        <f t="shared" si="0"/>
        <v>0</v>
      </c>
      <c r="I31" s="33">
        <v>13</v>
      </c>
      <c r="J31" s="34">
        <f t="shared" si="1"/>
        <v>65</v>
      </c>
    </row>
    <row r="32" spans="1:10">
      <c r="A32" s="16" t="s">
        <v>52</v>
      </c>
      <c r="B32" s="13">
        <v>150</v>
      </c>
      <c r="C32" s="41">
        <f>Dezembro2016!C32-(F32)</f>
        <v>118</v>
      </c>
      <c r="D32" s="21" t="s">
        <v>4</v>
      </c>
      <c r="E32" s="38" t="s">
        <v>53</v>
      </c>
      <c r="F32" s="44">
        <v>5</v>
      </c>
      <c r="G32" s="26">
        <v>0</v>
      </c>
      <c r="H32" s="27">
        <f t="shared" si="0"/>
        <v>0</v>
      </c>
      <c r="I32" s="33">
        <v>9.5</v>
      </c>
      <c r="J32" s="34">
        <f t="shared" si="1"/>
        <v>47.5</v>
      </c>
    </row>
    <row r="33" spans="1:10">
      <c r="A33" s="16" t="s">
        <v>54</v>
      </c>
      <c r="B33" s="13">
        <v>250</v>
      </c>
      <c r="C33" s="41">
        <f>Dezembro2016!C33-(F33)</f>
        <v>195</v>
      </c>
      <c r="D33" s="21" t="s">
        <v>4</v>
      </c>
      <c r="E33" s="38" t="s">
        <v>179</v>
      </c>
      <c r="F33" s="44">
        <v>10</v>
      </c>
      <c r="G33" s="26">
        <v>0</v>
      </c>
      <c r="H33" s="27">
        <f t="shared" si="0"/>
        <v>0</v>
      </c>
      <c r="I33" s="33">
        <v>28</v>
      </c>
      <c r="J33" s="34">
        <f t="shared" si="1"/>
        <v>280</v>
      </c>
    </row>
    <row r="34" spans="1:10">
      <c r="A34" s="16" t="s">
        <v>55</v>
      </c>
      <c r="B34" s="13">
        <v>50</v>
      </c>
      <c r="C34" s="41">
        <f>Dezembro2016!C34-(F34)</f>
        <v>30</v>
      </c>
      <c r="D34" s="21" t="s">
        <v>4</v>
      </c>
      <c r="E34" s="39" t="s">
        <v>180</v>
      </c>
      <c r="F34" s="44">
        <v>4</v>
      </c>
      <c r="G34" s="26">
        <v>21</v>
      </c>
      <c r="H34" s="27">
        <f t="shared" si="0"/>
        <v>84</v>
      </c>
      <c r="I34" s="33">
        <v>0</v>
      </c>
      <c r="J34" s="34">
        <f t="shared" si="1"/>
        <v>0</v>
      </c>
    </row>
    <row r="35" spans="1:10">
      <c r="A35" s="16" t="s">
        <v>56</v>
      </c>
      <c r="B35" s="13">
        <v>150</v>
      </c>
      <c r="C35" s="41">
        <f>Dezembro2016!C35-(F35)</f>
        <v>132</v>
      </c>
      <c r="D35" s="21" t="s">
        <v>9</v>
      </c>
      <c r="E35" s="38" t="s">
        <v>57</v>
      </c>
      <c r="F35" s="44">
        <v>2</v>
      </c>
      <c r="G35" s="26">
        <v>3</v>
      </c>
      <c r="H35" s="27">
        <f t="shared" si="0"/>
        <v>6</v>
      </c>
      <c r="I35" s="33">
        <v>0</v>
      </c>
      <c r="J35" s="34">
        <f t="shared" si="1"/>
        <v>0</v>
      </c>
    </row>
    <row r="36" spans="1:10">
      <c r="A36" s="16" t="s">
        <v>58</v>
      </c>
      <c r="B36" s="13">
        <v>60</v>
      </c>
      <c r="C36" s="41">
        <f>Dezembro2016!C36-(F36)</f>
        <v>35</v>
      </c>
      <c r="D36" s="21" t="s">
        <v>9</v>
      </c>
      <c r="E36" s="38" t="s">
        <v>59</v>
      </c>
      <c r="F36" s="44">
        <v>5</v>
      </c>
      <c r="G36" s="26">
        <v>9</v>
      </c>
      <c r="H36" s="27">
        <f t="shared" si="0"/>
        <v>45</v>
      </c>
      <c r="I36" s="33">
        <v>0</v>
      </c>
      <c r="J36" s="34">
        <f t="shared" si="1"/>
        <v>0</v>
      </c>
    </row>
    <row r="37" spans="1:10">
      <c r="A37" s="1" t="s">
        <v>60</v>
      </c>
      <c r="B37" s="4">
        <v>144</v>
      </c>
      <c r="C37" s="41">
        <f>Dezembro2016!C37-(F37)</f>
        <v>144</v>
      </c>
      <c r="D37" s="5" t="s">
        <v>4</v>
      </c>
      <c r="E37" s="3" t="s">
        <v>61</v>
      </c>
      <c r="F37" s="8"/>
      <c r="G37" s="9">
        <v>0</v>
      </c>
      <c r="H37" s="10">
        <f t="shared" si="0"/>
        <v>0</v>
      </c>
      <c r="I37" s="9">
        <v>0</v>
      </c>
      <c r="J37" s="10">
        <f t="shared" si="1"/>
        <v>0</v>
      </c>
    </row>
    <row r="38" spans="1:10">
      <c r="A38" s="16" t="s">
        <v>62</v>
      </c>
      <c r="B38" s="13">
        <v>100</v>
      </c>
      <c r="C38" s="41">
        <f>Dezembro2016!C38-(F38)</f>
        <v>76</v>
      </c>
      <c r="D38" s="21" t="s">
        <v>9</v>
      </c>
      <c r="E38" s="38" t="s">
        <v>63</v>
      </c>
      <c r="F38" s="44">
        <v>4</v>
      </c>
      <c r="G38" s="26">
        <v>2.8</v>
      </c>
      <c r="H38" s="27">
        <f t="shared" si="0"/>
        <v>11.2</v>
      </c>
      <c r="I38" s="33">
        <v>0</v>
      </c>
      <c r="J38" s="34">
        <f t="shared" si="1"/>
        <v>0</v>
      </c>
    </row>
    <row r="39" spans="1:10">
      <c r="A39" s="16" t="s">
        <v>64</v>
      </c>
      <c r="B39" s="13">
        <v>70</v>
      </c>
      <c r="C39" s="41">
        <f>Dezembro2016!C39-(F39)</f>
        <v>57</v>
      </c>
      <c r="D39" s="21" t="s">
        <v>4</v>
      </c>
      <c r="E39" s="38" t="s">
        <v>65</v>
      </c>
      <c r="F39" s="44">
        <v>2</v>
      </c>
      <c r="G39" s="26">
        <v>0</v>
      </c>
      <c r="H39" s="27">
        <f t="shared" si="0"/>
        <v>0</v>
      </c>
      <c r="I39" s="33">
        <v>16</v>
      </c>
      <c r="J39" s="34">
        <f t="shared" si="1"/>
        <v>32</v>
      </c>
    </row>
    <row r="40" spans="1:10">
      <c r="A40" s="16" t="s">
        <v>66</v>
      </c>
      <c r="B40" s="13">
        <v>2200</v>
      </c>
      <c r="C40" s="41">
        <f>Dezembro2016!C40-(F40)</f>
        <v>1940</v>
      </c>
      <c r="D40" s="21" t="s">
        <v>22</v>
      </c>
      <c r="E40" s="38" t="s">
        <v>67</v>
      </c>
      <c r="F40" s="44">
        <v>40</v>
      </c>
      <c r="G40" s="26">
        <v>0</v>
      </c>
      <c r="H40" s="27">
        <f t="shared" si="0"/>
        <v>0</v>
      </c>
      <c r="I40" s="33">
        <v>1.64</v>
      </c>
      <c r="J40" s="34">
        <f t="shared" si="1"/>
        <v>65.599999999999994</v>
      </c>
    </row>
    <row r="41" spans="1:10">
      <c r="A41" s="16" t="s">
        <v>68</v>
      </c>
      <c r="B41" s="13">
        <v>150</v>
      </c>
      <c r="C41" s="41">
        <f>Dezembro2016!C41-(F41)</f>
        <v>120</v>
      </c>
      <c r="D41" s="21" t="s">
        <v>9</v>
      </c>
      <c r="E41" s="38" t="s">
        <v>69</v>
      </c>
      <c r="F41" s="44">
        <v>5</v>
      </c>
      <c r="G41" s="26">
        <v>5</v>
      </c>
      <c r="H41" s="27">
        <f t="shared" si="0"/>
        <v>25</v>
      </c>
      <c r="I41" s="33">
        <v>0</v>
      </c>
      <c r="J41" s="34">
        <f t="shared" si="1"/>
        <v>0</v>
      </c>
    </row>
    <row r="42" spans="1:10">
      <c r="A42" s="16" t="s">
        <v>70</v>
      </c>
      <c r="B42" s="13">
        <v>12</v>
      </c>
      <c r="C42" s="41">
        <f>Dezembro2016!C42-(F42)</f>
        <v>7</v>
      </c>
      <c r="D42" s="21" t="s">
        <v>4</v>
      </c>
      <c r="E42" s="38" t="s">
        <v>71</v>
      </c>
      <c r="F42" s="44">
        <v>1</v>
      </c>
      <c r="G42" s="26">
        <v>0</v>
      </c>
      <c r="H42" s="27">
        <f t="shared" si="0"/>
        <v>0</v>
      </c>
      <c r="I42" s="33">
        <v>10.25</v>
      </c>
      <c r="J42" s="34">
        <f t="shared" si="1"/>
        <v>10.25</v>
      </c>
    </row>
    <row r="43" spans="1:10">
      <c r="A43" s="16" t="s">
        <v>72</v>
      </c>
      <c r="B43" s="13">
        <v>60</v>
      </c>
      <c r="C43" s="41">
        <f>Dezembro2016!C43-(F43)</f>
        <v>47</v>
      </c>
      <c r="D43" s="21" t="s">
        <v>9</v>
      </c>
      <c r="E43" s="38" t="s">
        <v>73</v>
      </c>
      <c r="F43" s="44">
        <v>2</v>
      </c>
      <c r="G43" s="26">
        <v>5</v>
      </c>
      <c r="H43" s="27">
        <f t="shared" si="0"/>
        <v>10</v>
      </c>
      <c r="I43" s="33">
        <v>0</v>
      </c>
      <c r="J43" s="34">
        <f t="shared" si="1"/>
        <v>0</v>
      </c>
    </row>
    <row r="44" spans="1:10">
      <c r="A44" s="16" t="s">
        <v>74</v>
      </c>
      <c r="B44" s="13">
        <v>12</v>
      </c>
      <c r="C44" s="41">
        <f>Dezembro2016!C44-(F44)</f>
        <v>12</v>
      </c>
      <c r="D44" s="21" t="s">
        <v>4</v>
      </c>
      <c r="E44" s="38" t="s">
        <v>75</v>
      </c>
      <c r="F44" s="44"/>
      <c r="G44" s="26">
        <v>0</v>
      </c>
      <c r="H44" s="27">
        <f t="shared" si="0"/>
        <v>0</v>
      </c>
      <c r="I44" s="33">
        <v>20.75</v>
      </c>
      <c r="J44" s="34">
        <f t="shared" si="1"/>
        <v>0</v>
      </c>
    </row>
    <row r="45" spans="1:10">
      <c r="A45" s="16" t="s">
        <v>76</v>
      </c>
      <c r="B45" s="13">
        <v>400</v>
      </c>
      <c r="C45" s="41">
        <f>Dezembro2016!C45-(F45)</f>
        <v>365</v>
      </c>
      <c r="D45" s="21" t="s">
        <v>9</v>
      </c>
      <c r="E45" s="38" t="s">
        <v>181</v>
      </c>
      <c r="F45" s="44">
        <v>5</v>
      </c>
      <c r="G45" s="26">
        <v>4.5</v>
      </c>
      <c r="H45" s="27">
        <f t="shared" si="0"/>
        <v>22.5</v>
      </c>
      <c r="I45" s="33">
        <v>0</v>
      </c>
      <c r="J45" s="34">
        <f t="shared" si="1"/>
        <v>0</v>
      </c>
    </row>
    <row r="46" spans="1:10">
      <c r="A46" s="16" t="s">
        <v>77</v>
      </c>
      <c r="B46" s="13">
        <v>400</v>
      </c>
      <c r="C46" s="41">
        <f>Dezembro2016!C46-(F46)</f>
        <v>365</v>
      </c>
      <c r="D46" s="21" t="s">
        <v>9</v>
      </c>
      <c r="E46" s="38" t="s">
        <v>182</v>
      </c>
      <c r="F46" s="44">
        <v>5</v>
      </c>
      <c r="G46" s="26">
        <v>5.4</v>
      </c>
      <c r="H46" s="27">
        <f t="shared" si="0"/>
        <v>27</v>
      </c>
      <c r="I46" s="33">
        <v>0</v>
      </c>
      <c r="J46" s="34">
        <f t="shared" si="1"/>
        <v>0</v>
      </c>
    </row>
    <row r="47" spans="1:10">
      <c r="A47" s="16" t="s">
        <v>78</v>
      </c>
      <c r="B47" s="13">
        <v>90</v>
      </c>
      <c r="C47" s="41">
        <f>Dezembro2016!C47-(F47)</f>
        <v>77</v>
      </c>
      <c r="D47" s="21" t="s">
        <v>4</v>
      </c>
      <c r="E47" s="38" t="s">
        <v>183</v>
      </c>
      <c r="F47" s="44">
        <v>2</v>
      </c>
      <c r="G47" s="26">
        <v>0</v>
      </c>
      <c r="H47" s="27">
        <f t="shared" si="0"/>
        <v>0</v>
      </c>
      <c r="I47" s="33">
        <v>7</v>
      </c>
      <c r="J47" s="34">
        <f t="shared" si="1"/>
        <v>14</v>
      </c>
    </row>
    <row r="48" spans="1:10">
      <c r="A48" s="16" t="s">
        <v>79</v>
      </c>
      <c r="B48" s="13">
        <v>150</v>
      </c>
      <c r="C48" s="41">
        <f>Dezembro2016!C48-(F48)</f>
        <v>118</v>
      </c>
      <c r="D48" s="21" t="s">
        <v>4</v>
      </c>
      <c r="E48" s="38" t="s">
        <v>80</v>
      </c>
      <c r="F48" s="44">
        <v>5</v>
      </c>
      <c r="G48" s="26">
        <v>12</v>
      </c>
      <c r="H48" s="27">
        <f t="shared" si="0"/>
        <v>60</v>
      </c>
      <c r="I48" s="33">
        <v>0</v>
      </c>
      <c r="J48" s="34">
        <f t="shared" si="1"/>
        <v>0</v>
      </c>
    </row>
    <row r="49" spans="1:10">
      <c r="A49" s="16" t="s">
        <v>81</v>
      </c>
      <c r="B49" s="13">
        <v>500</v>
      </c>
      <c r="C49" s="41">
        <f>Dezembro2016!C49-(F49)</f>
        <v>420</v>
      </c>
      <c r="D49" s="21" t="s">
        <v>9</v>
      </c>
      <c r="E49" s="38" t="s">
        <v>196</v>
      </c>
      <c r="F49" s="44">
        <v>10</v>
      </c>
      <c r="G49" s="26">
        <v>0</v>
      </c>
      <c r="H49" s="27">
        <f t="shared" si="0"/>
        <v>0</v>
      </c>
      <c r="I49" s="33">
        <v>1.7</v>
      </c>
      <c r="J49" s="34">
        <f t="shared" si="1"/>
        <v>17</v>
      </c>
    </row>
    <row r="50" spans="1:10">
      <c r="A50" s="16" t="s">
        <v>83</v>
      </c>
      <c r="B50" s="13">
        <v>500</v>
      </c>
      <c r="C50" s="41">
        <f>Dezembro2016!C50-(F50)</f>
        <v>310</v>
      </c>
      <c r="D50" s="21" t="s">
        <v>4</v>
      </c>
      <c r="E50" s="39" t="s">
        <v>84</v>
      </c>
      <c r="F50" s="44">
        <v>10</v>
      </c>
      <c r="G50" s="26">
        <v>3.6</v>
      </c>
      <c r="H50" s="27">
        <f t="shared" si="0"/>
        <v>36</v>
      </c>
      <c r="I50" s="33">
        <v>0</v>
      </c>
      <c r="J50" s="34">
        <f t="shared" si="1"/>
        <v>0</v>
      </c>
    </row>
    <row r="51" spans="1:10" ht="26.25">
      <c r="A51" s="16" t="s">
        <v>85</v>
      </c>
      <c r="B51" s="13">
        <v>12</v>
      </c>
      <c r="C51" s="41">
        <f>Dezembro2016!C51-(F51)</f>
        <v>7</v>
      </c>
      <c r="D51" s="21" t="s">
        <v>9</v>
      </c>
      <c r="E51" s="39" t="s">
        <v>86</v>
      </c>
      <c r="F51" s="44">
        <v>1</v>
      </c>
      <c r="G51" s="26">
        <v>0</v>
      </c>
      <c r="H51" s="27">
        <f t="shared" si="0"/>
        <v>0</v>
      </c>
      <c r="I51" s="33">
        <v>3.4</v>
      </c>
      <c r="J51" s="34">
        <f t="shared" si="1"/>
        <v>3.4</v>
      </c>
    </row>
    <row r="52" spans="1:10">
      <c r="A52" s="16" t="s">
        <v>87</v>
      </c>
      <c r="B52" s="13">
        <v>30</v>
      </c>
      <c r="C52" s="41">
        <f>Dezembro2016!C52-(F52)</f>
        <v>24</v>
      </c>
      <c r="D52" s="21" t="s">
        <v>4</v>
      </c>
      <c r="E52" s="39" t="s">
        <v>88</v>
      </c>
      <c r="F52" s="44">
        <v>1</v>
      </c>
      <c r="G52" s="26">
        <v>27</v>
      </c>
      <c r="H52" s="27">
        <f t="shared" si="0"/>
        <v>27</v>
      </c>
      <c r="I52" s="33">
        <v>0</v>
      </c>
      <c r="J52" s="34">
        <f t="shared" si="1"/>
        <v>0</v>
      </c>
    </row>
    <row r="53" spans="1:10" ht="26.25">
      <c r="A53" s="16" t="s">
        <v>89</v>
      </c>
      <c r="B53" s="13">
        <v>12</v>
      </c>
      <c r="C53" s="41">
        <f>Dezembro2016!C53-(F53)</f>
        <v>7</v>
      </c>
      <c r="D53" s="21" t="s">
        <v>90</v>
      </c>
      <c r="E53" s="39" t="s">
        <v>91</v>
      </c>
      <c r="F53" s="44">
        <v>1</v>
      </c>
      <c r="G53" s="26">
        <v>35</v>
      </c>
      <c r="H53" s="27">
        <f t="shared" si="0"/>
        <v>35</v>
      </c>
      <c r="I53" s="33">
        <v>0</v>
      </c>
      <c r="J53" s="34">
        <f t="shared" si="1"/>
        <v>0</v>
      </c>
    </row>
    <row r="54" spans="1:10" ht="26.25">
      <c r="A54" s="16" t="s">
        <v>92</v>
      </c>
      <c r="B54" s="13">
        <v>12</v>
      </c>
      <c r="C54" s="41">
        <f>Dezembro2016!C54-(F54)</f>
        <v>7</v>
      </c>
      <c r="D54" s="21" t="s">
        <v>90</v>
      </c>
      <c r="E54" s="39" t="s">
        <v>93</v>
      </c>
      <c r="F54" s="44">
        <v>1</v>
      </c>
      <c r="G54" s="26">
        <v>35</v>
      </c>
      <c r="H54" s="27">
        <f t="shared" si="0"/>
        <v>35</v>
      </c>
      <c r="I54" s="33">
        <v>0</v>
      </c>
      <c r="J54" s="34">
        <f t="shared" si="1"/>
        <v>0</v>
      </c>
    </row>
    <row r="55" spans="1:10" ht="26.25">
      <c r="A55" s="16" t="s">
        <v>94</v>
      </c>
      <c r="B55" s="13">
        <v>24</v>
      </c>
      <c r="C55" s="41">
        <f>Dezembro2016!C55-(F55)</f>
        <v>18</v>
      </c>
      <c r="D55" s="21" t="s">
        <v>9</v>
      </c>
      <c r="E55" s="39" t="s">
        <v>95</v>
      </c>
      <c r="F55" s="44">
        <v>1</v>
      </c>
      <c r="G55" s="26">
        <v>0</v>
      </c>
      <c r="H55" s="27">
        <f t="shared" si="0"/>
        <v>0</v>
      </c>
      <c r="I55" s="33">
        <v>5.5</v>
      </c>
      <c r="J55" s="34">
        <f t="shared" si="1"/>
        <v>5.5</v>
      </c>
    </row>
    <row r="56" spans="1:10">
      <c r="A56" s="16" t="s">
        <v>96</v>
      </c>
      <c r="B56" s="13">
        <v>24</v>
      </c>
      <c r="C56" s="41">
        <f>Dezembro2016!C56-(F56)</f>
        <v>18</v>
      </c>
      <c r="D56" s="21" t="s">
        <v>9</v>
      </c>
      <c r="E56" s="39" t="s">
        <v>97</v>
      </c>
      <c r="F56" s="44">
        <v>1</v>
      </c>
      <c r="G56" s="26">
        <v>0</v>
      </c>
      <c r="H56" s="27">
        <f t="shared" si="0"/>
        <v>0</v>
      </c>
      <c r="I56" s="33">
        <v>4.26</v>
      </c>
      <c r="J56" s="34">
        <f t="shared" si="1"/>
        <v>4.26</v>
      </c>
    </row>
    <row r="57" spans="1:10">
      <c r="A57" s="16" t="s">
        <v>98</v>
      </c>
      <c r="B57" s="13">
        <v>24</v>
      </c>
      <c r="C57" s="41">
        <f>Dezembro2016!C57-(F57)</f>
        <v>18</v>
      </c>
      <c r="D57" s="21" t="s">
        <v>9</v>
      </c>
      <c r="E57" s="39" t="s">
        <v>99</v>
      </c>
      <c r="F57" s="44">
        <v>1</v>
      </c>
      <c r="G57" s="26">
        <v>3.2</v>
      </c>
      <c r="H57" s="27">
        <f t="shared" si="0"/>
        <v>3.2</v>
      </c>
      <c r="I57" s="33">
        <v>0</v>
      </c>
      <c r="J57" s="34">
        <f t="shared" si="1"/>
        <v>0</v>
      </c>
    </row>
    <row r="58" spans="1:10">
      <c r="A58" s="16" t="s">
        <v>100</v>
      </c>
      <c r="B58" s="13">
        <v>24</v>
      </c>
      <c r="C58" s="41">
        <f>Dezembro2016!C58-(F58)</f>
        <v>18</v>
      </c>
      <c r="D58" s="21" t="s">
        <v>9</v>
      </c>
      <c r="E58" s="39" t="s">
        <v>101</v>
      </c>
      <c r="F58" s="44">
        <v>1</v>
      </c>
      <c r="G58" s="26">
        <v>2.2999999999999998</v>
      </c>
      <c r="H58" s="27">
        <f t="shared" si="0"/>
        <v>2.2999999999999998</v>
      </c>
      <c r="I58" s="33">
        <v>0</v>
      </c>
      <c r="J58" s="34">
        <f t="shared" si="1"/>
        <v>0</v>
      </c>
    </row>
    <row r="59" spans="1:10">
      <c r="A59" s="16" t="s">
        <v>102</v>
      </c>
      <c r="B59" s="13">
        <v>60</v>
      </c>
      <c r="C59" s="41">
        <f>Dezembro2016!C59-(F59)</f>
        <v>35</v>
      </c>
      <c r="D59" s="20" t="s">
        <v>22</v>
      </c>
      <c r="E59" s="38" t="s">
        <v>103</v>
      </c>
      <c r="F59" s="44">
        <v>5</v>
      </c>
      <c r="G59" s="26">
        <v>0</v>
      </c>
      <c r="H59" s="27">
        <f t="shared" si="0"/>
        <v>0</v>
      </c>
      <c r="I59" s="33">
        <v>2.7</v>
      </c>
      <c r="J59" s="34">
        <f t="shared" si="1"/>
        <v>13.5</v>
      </c>
    </row>
    <row r="60" spans="1:10" ht="25.5">
      <c r="A60" s="16" t="s">
        <v>104</v>
      </c>
      <c r="B60" s="13">
        <v>10</v>
      </c>
      <c r="C60" s="41">
        <f>Dezembro2016!C60-(F60)</f>
        <v>5</v>
      </c>
      <c r="D60" s="21" t="s">
        <v>105</v>
      </c>
      <c r="E60" s="38" t="s">
        <v>106</v>
      </c>
      <c r="F60" s="44">
        <v>1</v>
      </c>
      <c r="G60" s="26">
        <v>0</v>
      </c>
      <c r="H60" s="27">
        <f t="shared" si="0"/>
        <v>0</v>
      </c>
      <c r="I60" s="33">
        <v>4.5599999999999996</v>
      </c>
      <c r="J60" s="34">
        <f t="shared" si="1"/>
        <v>4.5599999999999996</v>
      </c>
    </row>
    <row r="61" spans="1:10">
      <c r="A61" s="16" t="s">
        <v>107</v>
      </c>
      <c r="B61" s="13">
        <v>200</v>
      </c>
      <c r="C61" s="41">
        <f>Dezembro2016!C61-(F61)</f>
        <v>191</v>
      </c>
      <c r="D61" s="21" t="s">
        <v>9</v>
      </c>
      <c r="E61" s="38" t="s">
        <v>108</v>
      </c>
      <c r="F61" s="44">
        <v>1</v>
      </c>
      <c r="G61" s="26">
        <v>0</v>
      </c>
      <c r="H61" s="27">
        <f t="shared" si="0"/>
        <v>0</v>
      </c>
      <c r="I61" s="33">
        <v>3.95</v>
      </c>
      <c r="J61" s="34">
        <f t="shared" si="1"/>
        <v>3.95</v>
      </c>
    </row>
    <row r="62" spans="1:10">
      <c r="A62" s="16" t="s">
        <v>109</v>
      </c>
      <c r="B62" s="13">
        <v>200</v>
      </c>
      <c r="C62" s="41">
        <f>Dezembro2016!C62-(F62)</f>
        <v>187</v>
      </c>
      <c r="D62" s="20" t="s">
        <v>22</v>
      </c>
      <c r="E62" s="38" t="s">
        <v>184</v>
      </c>
      <c r="F62" s="44">
        <v>2</v>
      </c>
      <c r="G62" s="26">
        <v>0</v>
      </c>
      <c r="H62" s="27">
        <f t="shared" si="0"/>
        <v>0</v>
      </c>
      <c r="I62" s="33">
        <v>4.0999999999999996</v>
      </c>
      <c r="J62" s="34">
        <f t="shared" si="1"/>
        <v>8.1999999999999993</v>
      </c>
    </row>
    <row r="63" spans="1:10">
      <c r="A63" s="16" t="s">
        <v>110</v>
      </c>
      <c r="B63" s="13">
        <v>200</v>
      </c>
      <c r="C63" s="41">
        <f>Dezembro2016!C63-(F63)</f>
        <v>182</v>
      </c>
      <c r="D63" s="20" t="s">
        <v>22</v>
      </c>
      <c r="E63" s="38" t="s">
        <v>111</v>
      </c>
      <c r="F63" s="44">
        <v>2</v>
      </c>
      <c r="G63" s="26">
        <v>2.2999999999999998</v>
      </c>
      <c r="H63" s="27">
        <f t="shared" si="0"/>
        <v>4.5999999999999996</v>
      </c>
      <c r="I63" s="33">
        <v>0</v>
      </c>
      <c r="J63" s="34">
        <f t="shared" si="1"/>
        <v>0</v>
      </c>
    </row>
    <row r="64" spans="1:10">
      <c r="A64" s="16" t="s">
        <v>112</v>
      </c>
      <c r="B64" s="13">
        <v>20</v>
      </c>
      <c r="C64" s="41">
        <f>Dezembro2016!C64-(F64)</f>
        <v>15</v>
      </c>
      <c r="D64" s="20" t="s">
        <v>22</v>
      </c>
      <c r="E64" s="38" t="s">
        <v>113</v>
      </c>
      <c r="F64" s="44">
        <v>1</v>
      </c>
      <c r="G64" s="26">
        <v>0</v>
      </c>
      <c r="H64" s="27">
        <f t="shared" si="0"/>
        <v>0</v>
      </c>
      <c r="I64" s="33">
        <v>3.1</v>
      </c>
      <c r="J64" s="34">
        <f t="shared" si="1"/>
        <v>3.1</v>
      </c>
    </row>
    <row r="65" spans="1:10">
      <c r="A65" s="16" t="s">
        <v>114</v>
      </c>
      <c r="B65" s="13">
        <v>150</v>
      </c>
      <c r="C65" s="41">
        <f>Dezembro2016!C65-(F65)</f>
        <v>122</v>
      </c>
      <c r="D65" s="20" t="s">
        <v>22</v>
      </c>
      <c r="E65" s="39" t="s">
        <v>115</v>
      </c>
      <c r="F65" s="44">
        <v>4</v>
      </c>
      <c r="G65" s="26">
        <v>0</v>
      </c>
      <c r="H65" s="27">
        <f t="shared" si="0"/>
        <v>0</v>
      </c>
      <c r="I65" s="33">
        <v>4.0999999999999996</v>
      </c>
      <c r="J65" s="34">
        <f t="shared" si="1"/>
        <v>16.399999999999999</v>
      </c>
    </row>
    <row r="66" spans="1:10">
      <c r="A66" s="16" t="s">
        <v>116</v>
      </c>
      <c r="B66" s="12">
        <v>29</v>
      </c>
      <c r="C66" s="41">
        <f>Dezembro2016!C66-(F66)</f>
        <v>23</v>
      </c>
      <c r="D66" s="20" t="s">
        <v>90</v>
      </c>
      <c r="E66" s="38" t="s">
        <v>185</v>
      </c>
      <c r="F66" s="44">
        <v>1</v>
      </c>
      <c r="G66" s="26">
        <v>60</v>
      </c>
      <c r="H66" s="27">
        <f t="shared" si="0"/>
        <v>60</v>
      </c>
      <c r="I66" s="33">
        <v>0</v>
      </c>
      <c r="J66" s="34">
        <f t="shared" si="1"/>
        <v>0</v>
      </c>
    </row>
    <row r="67" spans="1:10">
      <c r="A67" s="16" t="s">
        <v>117</v>
      </c>
      <c r="B67" s="12">
        <v>420</v>
      </c>
      <c r="C67" s="41">
        <f>Dezembro2016!C67-(F67)</f>
        <v>380</v>
      </c>
      <c r="D67" s="20" t="s">
        <v>22</v>
      </c>
      <c r="E67" s="38" t="s">
        <v>118</v>
      </c>
      <c r="F67" s="44">
        <v>5</v>
      </c>
      <c r="G67" s="26">
        <v>1.52</v>
      </c>
      <c r="H67" s="27">
        <f t="shared" si="0"/>
        <v>7.6</v>
      </c>
      <c r="I67" s="33">
        <v>0</v>
      </c>
      <c r="J67" s="34">
        <f t="shared" si="1"/>
        <v>0</v>
      </c>
    </row>
    <row r="68" spans="1:10">
      <c r="A68" s="16" t="s">
        <v>119</v>
      </c>
      <c r="B68" s="12">
        <v>144</v>
      </c>
      <c r="C68" s="41">
        <f>Dezembro2016!C68-(F68)</f>
        <v>112</v>
      </c>
      <c r="D68" s="20" t="s">
        <v>22</v>
      </c>
      <c r="E68" s="38" t="s">
        <v>120</v>
      </c>
      <c r="F68" s="44">
        <v>5</v>
      </c>
      <c r="G68" s="26">
        <v>9.5</v>
      </c>
      <c r="H68" s="27">
        <f t="shared" si="0"/>
        <v>47.5</v>
      </c>
      <c r="I68" s="33">
        <v>0</v>
      </c>
      <c r="J68" s="34">
        <f t="shared" si="1"/>
        <v>0</v>
      </c>
    </row>
    <row r="69" spans="1:10">
      <c r="A69" s="16" t="s">
        <v>121</v>
      </c>
      <c r="B69" s="12">
        <v>144</v>
      </c>
      <c r="C69" s="41">
        <f>Dezembro2016!C69-(F69)</f>
        <v>112</v>
      </c>
      <c r="D69" s="20" t="s">
        <v>22</v>
      </c>
      <c r="E69" s="38" t="s">
        <v>122</v>
      </c>
      <c r="F69" s="44">
        <v>5</v>
      </c>
      <c r="G69" s="26">
        <v>9</v>
      </c>
      <c r="H69" s="27">
        <f t="shared" si="0"/>
        <v>45</v>
      </c>
      <c r="I69" s="33">
        <v>0</v>
      </c>
      <c r="J69" s="34">
        <f t="shared" si="1"/>
        <v>0</v>
      </c>
    </row>
    <row r="70" spans="1:10">
      <c r="A70" s="16" t="s">
        <v>123</v>
      </c>
      <c r="B70" s="12">
        <v>10</v>
      </c>
      <c r="C70" s="41">
        <f>Dezembro2016!C70-(F70)</f>
        <v>5</v>
      </c>
      <c r="D70" s="20" t="s">
        <v>22</v>
      </c>
      <c r="E70" s="38" t="s">
        <v>124</v>
      </c>
      <c r="F70" s="44">
        <v>1</v>
      </c>
      <c r="G70" s="26">
        <v>0</v>
      </c>
      <c r="H70" s="27">
        <f t="shared" si="0"/>
        <v>0</v>
      </c>
      <c r="I70" s="33">
        <v>8.1</v>
      </c>
      <c r="J70" s="34">
        <f t="shared" si="1"/>
        <v>8.1</v>
      </c>
    </row>
    <row r="71" spans="1:10">
      <c r="A71" s="16" t="s">
        <v>125</v>
      </c>
      <c r="B71" s="12">
        <v>60</v>
      </c>
      <c r="C71" s="41">
        <f>Dezembro2016!C71-(F71)</f>
        <v>51</v>
      </c>
      <c r="D71" s="20" t="s">
        <v>22</v>
      </c>
      <c r="E71" s="38" t="s">
        <v>126</v>
      </c>
      <c r="F71" s="44">
        <v>1</v>
      </c>
      <c r="G71" s="26">
        <v>4</v>
      </c>
      <c r="H71" s="27">
        <f t="shared" si="0"/>
        <v>4</v>
      </c>
      <c r="I71" s="33">
        <v>0</v>
      </c>
      <c r="J71" s="34">
        <f t="shared" si="1"/>
        <v>0</v>
      </c>
    </row>
    <row r="72" spans="1:10">
      <c r="A72" s="16" t="s">
        <v>127</v>
      </c>
      <c r="B72" s="12">
        <v>20</v>
      </c>
      <c r="C72" s="41">
        <f>Dezembro2016!C72-(F72)</f>
        <v>15</v>
      </c>
      <c r="D72" s="20" t="s">
        <v>22</v>
      </c>
      <c r="E72" s="38" t="s">
        <v>128</v>
      </c>
      <c r="F72" s="44">
        <v>1</v>
      </c>
      <c r="G72" s="26">
        <v>0</v>
      </c>
      <c r="H72" s="27">
        <f t="shared" ref="H72:H95" si="2">F72*G72</f>
        <v>0</v>
      </c>
      <c r="I72" s="33">
        <v>5.95</v>
      </c>
      <c r="J72" s="34">
        <f t="shared" si="1"/>
        <v>5.95</v>
      </c>
    </row>
    <row r="73" spans="1:10">
      <c r="A73" s="16" t="s">
        <v>129</v>
      </c>
      <c r="B73" s="12">
        <v>192</v>
      </c>
      <c r="C73" s="41">
        <f>Dezembro2016!C73-(F73)</f>
        <v>156</v>
      </c>
      <c r="D73" s="20" t="s">
        <v>9</v>
      </c>
      <c r="E73" s="38" t="s">
        <v>130</v>
      </c>
      <c r="F73" s="44">
        <v>5</v>
      </c>
      <c r="G73" s="26">
        <v>11.8</v>
      </c>
      <c r="H73" s="27">
        <f t="shared" si="2"/>
        <v>59</v>
      </c>
      <c r="I73" s="33">
        <v>0</v>
      </c>
      <c r="J73" s="34">
        <f t="shared" ref="J73:J95" si="3">F73*I73</f>
        <v>0</v>
      </c>
    </row>
    <row r="74" spans="1:10">
      <c r="A74" s="1" t="s">
        <v>131</v>
      </c>
      <c r="B74" s="2">
        <v>192</v>
      </c>
      <c r="C74" s="41">
        <f>Dezembro2016!C74-(F74)</f>
        <v>192</v>
      </c>
      <c r="D74" s="3" t="s">
        <v>9</v>
      </c>
      <c r="E74" s="3" t="s">
        <v>132</v>
      </c>
      <c r="F74" s="8"/>
      <c r="G74" s="9">
        <v>0</v>
      </c>
      <c r="H74" s="10">
        <f t="shared" si="2"/>
        <v>0</v>
      </c>
      <c r="I74" s="9">
        <v>0</v>
      </c>
      <c r="J74" s="10">
        <f t="shared" si="3"/>
        <v>0</v>
      </c>
    </row>
    <row r="75" spans="1:10">
      <c r="A75" s="17" t="s">
        <v>131</v>
      </c>
      <c r="B75" s="12">
        <v>15</v>
      </c>
      <c r="C75" s="41">
        <f>Dezembro2016!C75-(F75)</f>
        <v>10</v>
      </c>
      <c r="D75" s="20" t="s">
        <v>22</v>
      </c>
      <c r="E75" s="38" t="s">
        <v>194</v>
      </c>
      <c r="F75" s="44">
        <v>1</v>
      </c>
      <c r="G75" s="26">
        <v>15</v>
      </c>
      <c r="H75" s="27">
        <f t="shared" si="2"/>
        <v>15</v>
      </c>
      <c r="I75" s="33">
        <v>0</v>
      </c>
      <c r="J75" s="34">
        <f t="shared" si="3"/>
        <v>0</v>
      </c>
    </row>
    <row r="76" spans="1:10">
      <c r="A76" s="17" t="s">
        <v>133</v>
      </c>
      <c r="B76" s="12">
        <v>15</v>
      </c>
      <c r="C76" s="41">
        <f>Dezembro2016!C76-(F76)</f>
        <v>10</v>
      </c>
      <c r="D76" s="20" t="s">
        <v>22</v>
      </c>
      <c r="E76" s="46" t="s">
        <v>135</v>
      </c>
      <c r="F76" s="44">
        <v>1</v>
      </c>
      <c r="G76" s="26">
        <v>13</v>
      </c>
      <c r="H76" s="27">
        <f t="shared" si="2"/>
        <v>13</v>
      </c>
      <c r="I76" s="33">
        <v>0</v>
      </c>
      <c r="J76" s="34">
        <f t="shared" si="3"/>
        <v>0</v>
      </c>
    </row>
    <row r="77" spans="1:10">
      <c r="A77" s="17" t="s">
        <v>134</v>
      </c>
      <c r="B77" s="12">
        <v>10</v>
      </c>
      <c r="C77" s="41">
        <f>Dezembro2016!C77-(F77)</f>
        <v>5</v>
      </c>
      <c r="D77" s="20" t="s">
        <v>22</v>
      </c>
      <c r="E77" s="38" t="s">
        <v>186</v>
      </c>
      <c r="F77" s="44">
        <v>1</v>
      </c>
      <c r="G77" s="26">
        <v>0</v>
      </c>
      <c r="H77" s="27">
        <f t="shared" si="2"/>
        <v>0</v>
      </c>
      <c r="I77" s="33">
        <v>5.5</v>
      </c>
      <c r="J77" s="34">
        <f t="shared" si="3"/>
        <v>5.5</v>
      </c>
    </row>
    <row r="78" spans="1:10">
      <c r="A78" s="17" t="s">
        <v>136</v>
      </c>
      <c r="B78" s="12">
        <v>10</v>
      </c>
      <c r="C78" s="41">
        <f>Dezembro2016!C78-(F78)</f>
        <v>5</v>
      </c>
      <c r="D78" s="20" t="s">
        <v>22</v>
      </c>
      <c r="E78" s="38" t="s">
        <v>138</v>
      </c>
      <c r="F78" s="44">
        <v>1</v>
      </c>
      <c r="G78" s="26">
        <v>20</v>
      </c>
      <c r="H78" s="27">
        <f t="shared" si="2"/>
        <v>20</v>
      </c>
      <c r="I78" s="33">
        <v>0</v>
      </c>
      <c r="J78" s="34">
        <f t="shared" si="3"/>
        <v>0</v>
      </c>
    </row>
    <row r="79" spans="1:10">
      <c r="A79" s="17" t="s">
        <v>137</v>
      </c>
      <c r="B79" s="12">
        <v>10</v>
      </c>
      <c r="C79" s="41">
        <f>Dezembro2016!C79-(F79)</f>
        <v>5</v>
      </c>
      <c r="D79" s="20" t="s">
        <v>22</v>
      </c>
      <c r="E79" s="38" t="s">
        <v>140</v>
      </c>
      <c r="F79" s="44">
        <v>1</v>
      </c>
      <c r="G79" s="26">
        <v>0</v>
      </c>
      <c r="H79" s="27">
        <f t="shared" si="2"/>
        <v>0</v>
      </c>
      <c r="I79" s="33">
        <v>70</v>
      </c>
      <c r="J79" s="34">
        <f t="shared" si="3"/>
        <v>70</v>
      </c>
    </row>
    <row r="80" spans="1:10">
      <c r="A80" s="17" t="s">
        <v>139</v>
      </c>
      <c r="B80" s="12">
        <v>72</v>
      </c>
      <c r="C80" s="41">
        <f>Dezembro2016!C80-(F80)</f>
        <v>58</v>
      </c>
      <c r="D80" s="20" t="s">
        <v>22</v>
      </c>
      <c r="E80" s="38" t="s">
        <v>142</v>
      </c>
      <c r="F80" s="44">
        <v>2</v>
      </c>
      <c r="G80" s="26">
        <v>3.6</v>
      </c>
      <c r="H80" s="27">
        <f t="shared" si="2"/>
        <v>7.2</v>
      </c>
      <c r="I80" s="33">
        <v>0</v>
      </c>
      <c r="J80" s="34">
        <f t="shared" si="3"/>
        <v>0</v>
      </c>
    </row>
    <row r="81" spans="1:11">
      <c r="A81" s="17" t="s">
        <v>141</v>
      </c>
      <c r="B81" s="12">
        <v>48</v>
      </c>
      <c r="C81" s="41">
        <f>Dezembro2016!C81-(F81)</f>
        <v>36</v>
      </c>
      <c r="D81" s="20" t="s">
        <v>4</v>
      </c>
      <c r="E81" s="38" t="s">
        <v>197</v>
      </c>
      <c r="F81" s="44">
        <v>2</v>
      </c>
      <c r="G81" s="26">
        <v>6.5</v>
      </c>
      <c r="H81" s="27">
        <f t="shared" si="2"/>
        <v>13</v>
      </c>
      <c r="I81" s="33">
        <v>0</v>
      </c>
      <c r="J81" s="34">
        <f t="shared" si="3"/>
        <v>0</v>
      </c>
    </row>
    <row r="82" spans="1:11">
      <c r="A82" s="17" t="s">
        <v>143</v>
      </c>
      <c r="B82" s="12">
        <v>96</v>
      </c>
      <c r="C82" s="41">
        <f>Dezembro2016!C82-(F82)</f>
        <v>80</v>
      </c>
      <c r="D82" s="20" t="s">
        <v>22</v>
      </c>
      <c r="E82" s="38" t="s">
        <v>146</v>
      </c>
      <c r="F82" s="44">
        <v>2</v>
      </c>
      <c r="G82" s="26">
        <v>2</v>
      </c>
      <c r="H82" s="27">
        <f t="shared" si="2"/>
        <v>4</v>
      </c>
      <c r="I82" s="33">
        <v>0</v>
      </c>
      <c r="J82" s="34">
        <f t="shared" si="3"/>
        <v>0</v>
      </c>
    </row>
    <row r="83" spans="1:11">
      <c r="A83" s="17" t="s">
        <v>145</v>
      </c>
      <c r="B83" s="12">
        <v>90</v>
      </c>
      <c r="C83" s="41">
        <f>Dezembro2016!C83-(F83)</f>
        <v>76</v>
      </c>
      <c r="D83" s="20" t="s">
        <v>9</v>
      </c>
      <c r="E83" s="38" t="s">
        <v>148</v>
      </c>
      <c r="F83" s="44">
        <v>2</v>
      </c>
      <c r="G83" s="26">
        <v>9</v>
      </c>
      <c r="H83" s="27">
        <f t="shared" si="2"/>
        <v>18</v>
      </c>
      <c r="I83" s="33">
        <v>0</v>
      </c>
      <c r="J83" s="34">
        <f t="shared" si="3"/>
        <v>0</v>
      </c>
    </row>
    <row r="84" spans="1:11" ht="25.5">
      <c r="A84" s="17" t="s">
        <v>147</v>
      </c>
      <c r="B84" s="12">
        <v>48</v>
      </c>
      <c r="C84" s="41">
        <f>Dezembro2016!C84-(F84)</f>
        <v>36</v>
      </c>
      <c r="D84" s="20" t="s">
        <v>22</v>
      </c>
      <c r="E84" s="38" t="s">
        <v>193</v>
      </c>
      <c r="F84" s="44">
        <v>2</v>
      </c>
      <c r="G84" s="26">
        <v>0</v>
      </c>
      <c r="H84" s="27">
        <f t="shared" si="2"/>
        <v>0</v>
      </c>
      <c r="I84" s="33">
        <v>0.7</v>
      </c>
      <c r="J84" s="34">
        <f t="shared" si="3"/>
        <v>1.4</v>
      </c>
    </row>
    <row r="85" spans="1:11">
      <c r="A85" s="17" t="s">
        <v>149</v>
      </c>
      <c r="B85" s="12">
        <v>144</v>
      </c>
      <c r="C85" s="41">
        <f>Dezembro2016!C85-(F85)</f>
        <v>112</v>
      </c>
      <c r="D85" s="20" t="s">
        <v>9</v>
      </c>
      <c r="E85" s="38" t="s">
        <v>151</v>
      </c>
      <c r="F85" s="44">
        <v>5</v>
      </c>
      <c r="G85" s="26">
        <v>2.5</v>
      </c>
      <c r="H85" s="27">
        <f t="shared" si="2"/>
        <v>12.5</v>
      </c>
      <c r="I85" s="33">
        <v>0</v>
      </c>
      <c r="J85" s="34">
        <f t="shared" si="3"/>
        <v>0</v>
      </c>
    </row>
    <row r="86" spans="1:11">
      <c r="A86" s="17" t="s">
        <v>150</v>
      </c>
      <c r="B86" s="12">
        <v>24</v>
      </c>
      <c r="C86" s="41">
        <f>Dezembro2016!C86-(F86)</f>
        <v>18</v>
      </c>
      <c r="D86" s="20" t="s">
        <v>9</v>
      </c>
      <c r="E86" s="38" t="s">
        <v>153</v>
      </c>
      <c r="F86" s="44">
        <v>1</v>
      </c>
      <c r="G86" s="26">
        <v>0</v>
      </c>
      <c r="H86" s="27">
        <f t="shared" si="2"/>
        <v>0</v>
      </c>
      <c r="I86" s="33">
        <v>1.55</v>
      </c>
      <c r="J86" s="34">
        <f t="shared" si="3"/>
        <v>1.55</v>
      </c>
    </row>
    <row r="87" spans="1:11">
      <c r="A87" s="17" t="s">
        <v>152</v>
      </c>
      <c r="B87" s="12">
        <v>200</v>
      </c>
      <c r="C87" s="41">
        <f>Dezembro2016!C87-(F87)</f>
        <v>182</v>
      </c>
      <c r="D87" s="20" t="s">
        <v>22</v>
      </c>
      <c r="E87" s="38" t="s">
        <v>187</v>
      </c>
      <c r="F87" s="44">
        <v>2</v>
      </c>
      <c r="G87" s="26">
        <v>13.5</v>
      </c>
      <c r="H87" s="27">
        <f t="shared" si="2"/>
        <v>27</v>
      </c>
      <c r="I87" s="33">
        <v>0</v>
      </c>
      <c r="J87" s="34">
        <f t="shared" si="3"/>
        <v>0</v>
      </c>
    </row>
    <row r="88" spans="1:11">
      <c r="A88" s="17" t="s">
        <v>154</v>
      </c>
      <c r="B88" s="12">
        <v>192</v>
      </c>
      <c r="C88" s="41">
        <f>Dezembro2016!C88-(F88)</f>
        <v>174</v>
      </c>
      <c r="D88" s="20" t="s">
        <v>22</v>
      </c>
      <c r="E88" s="38" t="s">
        <v>156</v>
      </c>
      <c r="F88" s="44">
        <v>2</v>
      </c>
      <c r="G88" s="26">
        <v>8</v>
      </c>
      <c r="H88" s="27">
        <f t="shared" si="2"/>
        <v>16</v>
      </c>
      <c r="I88" s="33">
        <v>0</v>
      </c>
      <c r="J88" s="34">
        <f t="shared" si="3"/>
        <v>0</v>
      </c>
    </row>
    <row r="89" spans="1:11">
      <c r="A89" s="17" t="s">
        <v>155</v>
      </c>
      <c r="B89" s="12">
        <v>144</v>
      </c>
      <c r="C89" s="41">
        <f>Dezembro2016!C89-(F89)</f>
        <v>124</v>
      </c>
      <c r="D89" s="20" t="s">
        <v>22</v>
      </c>
      <c r="E89" s="38" t="s">
        <v>158</v>
      </c>
      <c r="F89" s="44">
        <v>2</v>
      </c>
      <c r="G89" s="26">
        <v>4</v>
      </c>
      <c r="H89" s="27">
        <f t="shared" si="2"/>
        <v>8</v>
      </c>
      <c r="I89" s="33">
        <v>0</v>
      </c>
      <c r="J89" s="34">
        <f t="shared" si="3"/>
        <v>0</v>
      </c>
    </row>
    <row r="90" spans="1:11">
      <c r="A90" s="17" t="s">
        <v>157</v>
      </c>
      <c r="B90" s="12">
        <v>60</v>
      </c>
      <c r="C90" s="41">
        <f>Dezembro2016!C90-(F90)</f>
        <v>51</v>
      </c>
      <c r="D90" s="20" t="s">
        <v>22</v>
      </c>
      <c r="E90" s="38" t="s">
        <v>160</v>
      </c>
      <c r="F90" s="44">
        <v>1</v>
      </c>
      <c r="G90" s="26">
        <v>0</v>
      </c>
      <c r="H90" s="27">
        <f t="shared" si="2"/>
        <v>0</v>
      </c>
      <c r="I90" s="33">
        <v>3.9</v>
      </c>
      <c r="J90" s="34">
        <f t="shared" si="3"/>
        <v>3.9</v>
      </c>
    </row>
    <row r="91" spans="1:11" ht="25.5">
      <c r="A91" s="17" t="s">
        <v>159</v>
      </c>
      <c r="B91" s="12">
        <v>24</v>
      </c>
      <c r="C91" s="41">
        <f>Dezembro2016!C91-(F91)</f>
        <v>18</v>
      </c>
      <c r="D91" s="20" t="s">
        <v>9</v>
      </c>
      <c r="E91" s="38" t="s">
        <v>162</v>
      </c>
      <c r="F91" s="44">
        <v>1</v>
      </c>
      <c r="G91" s="26">
        <v>0</v>
      </c>
      <c r="H91" s="27">
        <f t="shared" si="2"/>
        <v>0</v>
      </c>
      <c r="I91" s="33">
        <v>5.9</v>
      </c>
      <c r="J91" s="34">
        <f t="shared" si="3"/>
        <v>5.9</v>
      </c>
    </row>
    <row r="92" spans="1:11">
      <c r="A92" s="17" t="s">
        <v>161</v>
      </c>
      <c r="B92" s="12">
        <v>96</v>
      </c>
      <c r="C92" s="41">
        <f>Dezembro2016!C92-(F92)</f>
        <v>80</v>
      </c>
      <c r="D92" s="20" t="s">
        <v>22</v>
      </c>
      <c r="E92" s="38" t="s">
        <v>164</v>
      </c>
      <c r="F92" s="44">
        <v>2</v>
      </c>
      <c r="G92" s="26">
        <v>0</v>
      </c>
      <c r="H92" s="27">
        <f t="shared" si="2"/>
        <v>0</v>
      </c>
      <c r="I92" s="33">
        <v>7</v>
      </c>
      <c r="J92" s="34">
        <f t="shared" si="3"/>
        <v>14</v>
      </c>
    </row>
    <row r="93" spans="1:11">
      <c r="A93" s="17" t="s">
        <v>163</v>
      </c>
      <c r="B93" s="12">
        <v>96</v>
      </c>
      <c r="C93" s="41">
        <f>Dezembro2016!C93-(F93)</f>
        <v>80</v>
      </c>
      <c r="D93" s="20" t="s">
        <v>22</v>
      </c>
      <c r="E93" s="38" t="s">
        <v>166</v>
      </c>
      <c r="F93" s="44">
        <v>2</v>
      </c>
      <c r="G93" s="26">
        <v>0</v>
      </c>
      <c r="H93" s="27">
        <f t="shared" si="2"/>
        <v>0</v>
      </c>
      <c r="I93" s="33">
        <v>4</v>
      </c>
      <c r="J93" s="34">
        <f t="shared" si="3"/>
        <v>8</v>
      </c>
    </row>
    <row r="94" spans="1:11">
      <c r="A94" s="17" t="s">
        <v>165</v>
      </c>
      <c r="B94" s="12">
        <v>12</v>
      </c>
      <c r="C94" s="41">
        <f>Dezembro2016!C94-(F94)</f>
        <v>7</v>
      </c>
      <c r="D94" s="20" t="s">
        <v>22</v>
      </c>
      <c r="E94" s="38" t="s">
        <v>168</v>
      </c>
      <c r="F94" s="44">
        <v>1</v>
      </c>
      <c r="G94" s="26">
        <v>0</v>
      </c>
      <c r="H94" s="27">
        <f t="shared" si="2"/>
        <v>0</v>
      </c>
      <c r="I94" s="33">
        <v>6.9</v>
      </c>
      <c r="J94" s="34">
        <f t="shared" si="3"/>
        <v>6.9</v>
      </c>
    </row>
    <row r="95" spans="1:11" ht="15.75" thickBot="1">
      <c r="A95" s="18" t="s">
        <v>167</v>
      </c>
      <c r="B95" s="14">
        <v>60</v>
      </c>
      <c r="C95" s="41">
        <f>Dezembro2016!C95-(F95)</f>
        <v>51</v>
      </c>
      <c r="D95" s="22" t="s">
        <v>22</v>
      </c>
      <c r="E95" s="40" t="s">
        <v>169</v>
      </c>
      <c r="F95" s="45">
        <v>1</v>
      </c>
      <c r="G95" s="28">
        <v>20</v>
      </c>
      <c r="H95" s="29">
        <f t="shared" si="2"/>
        <v>20</v>
      </c>
      <c r="I95" s="35">
        <v>0</v>
      </c>
      <c r="J95" s="36">
        <f t="shared" si="3"/>
        <v>0</v>
      </c>
    </row>
    <row r="96" spans="1:11" ht="16.5" thickBot="1">
      <c r="A96" s="64" t="s">
        <v>172</v>
      </c>
      <c r="B96" s="65"/>
      <c r="C96" s="65"/>
      <c r="D96" s="65"/>
      <c r="E96" s="65"/>
      <c r="F96" s="65"/>
      <c r="G96" s="66">
        <f>SUM(H8:H95)</f>
        <v>2128.6999999999998</v>
      </c>
      <c r="H96" s="67"/>
      <c r="I96" s="68">
        <f>SUM(J8:J95)</f>
        <v>2250.42</v>
      </c>
      <c r="J96" s="69"/>
      <c r="K96" s="6"/>
    </row>
    <row r="97" spans="9:10">
      <c r="I97" s="7"/>
      <c r="J97" s="7"/>
    </row>
  </sheetData>
  <mergeCells count="15">
    <mergeCell ref="A96:F96"/>
    <mergeCell ref="G96:H96"/>
    <mergeCell ref="I96:J96"/>
    <mergeCell ref="A1:J1"/>
    <mergeCell ref="A2:J2"/>
    <mergeCell ref="A3:J3"/>
    <mergeCell ref="A4:J5"/>
    <mergeCell ref="A6:A7"/>
    <mergeCell ref="B6:B7"/>
    <mergeCell ref="C6:C7"/>
    <mergeCell ref="D6:D7"/>
    <mergeCell ref="E6:E7"/>
    <mergeCell ref="F6:F7"/>
    <mergeCell ref="G6:H6"/>
    <mergeCell ref="I6:J6"/>
  </mergeCells>
  <conditionalFormatting sqref="C8:C95">
    <cfRule type="cellIs" dxfId="41" priority="14" operator="lessThanOrEqual">
      <formula>0</formula>
    </cfRule>
  </conditionalFormatting>
  <conditionalFormatting sqref="C23:C32">
    <cfRule type="cellIs" dxfId="40" priority="13" operator="lessThanOrEqual">
      <formula>0</formula>
    </cfRule>
  </conditionalFormatting>
  <conditionalFormatting sqref="C33:C36">
    <cfRule type="cellIs" dxfId="39" priority="12" operator="lessThanOrEqual">
      <formula>0</formula>
    </cfRule>
  </conditionalFormatting>
  <conditionalFormatting sqref="C38:C52">
    <cfRule type="cellIs" dxfId="38" priority="11" operator="lessThanOrEqual">
      <formula>0</formula>
    </cfRule>
  </conditionalFormatting>
  <conditionalFormatting sqref="C53:C62">
    <cfRule type="cellIs" dxfId="37" priority="10" operator="lessThanOrEqual">
      <formula>0</formula>
    </cfRule>
  </conditionalFormatting>
  <conditionalFormatting sqref="C63:C66">
    <cfRule type="cellIs" dxfId="36" priority="9" operator="lessThanOrEqual">
      <formula>0</formula>
    </cfRule>
  </conditionalFormatting>
  <conditionalFormatting sqref="C67:C69">
    <cfRule type="cellIs" dxfId="35" priority="8" operator="lessThanOrEqual">
      <formula>0</formula>
    </cfRule>
  </conditionalFormatting>
  <conditionalFormatting sqref="C70:C73">
    <cfRule type="cellIs" dxfId="34" priority="7" operator="lessThanOrEqual">
      <formula>0</formula>
    </cfRule>
  </conditionalFormatting>
  <conditionalFormatting sqref="C75:C77">
    <cfRule type="cellIs" dxfId="33" priority="6" operator="lessThanOrEqual">
      <formula>0</formula>
    </cfRule>
  </conditionalFormatting>
  <conditionalFormatting sqref="C78:C81">
    <cfRule type="cellIs" dxfId="32" priority="5" operator="lessThanOrEqual">
      <formula>0</formula>
    </cfRule>
  </conditionalFormatting>
  <conditionalFormatting sqref="C82:C84">
    <cfRule type="cellIs" dxfId="31" priority="4" operator="lessThanOrEqual">
      <formula>0</formula>
    </cfRule>
  </conditionalFormatting>
  <conditionalFormatting sqref="C85:C88">
    <cfRule type="cellIs" dxfId="30" priority="3" operator="lessThanOrEqual">
      <formula>0</formula>
    </cfRule>
  </conditionalFormatting>
  <conditionalFormatting sqref="C89:C91">
    <cfRule type="cellIs" dxfId="29" priority="2" operator="lessThanOrEqual">
      <formula>0</formula>
    </cfRule>
  </conditionalFormatting>
  <conditionalFormatting sqref="C92:C95">
    <cfRule type="cellIs" dxfId="28" priority="1" operator="lessThanOr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97"/>
  <sheetViews>
    <sheetView zoomScale="70" zoomScaleNormal="70" workbookViewId="0">
      <selection sqref="A1:XFD1048576"/>
    </sheetView>
  </sheetViews>
  <sheetFormatPr defaultRowHeight="15"/>
  <cols>
    <col min="3" max="3" width="14" customWidth="1"/>
    <col min="5" max="5" width="55.42578125" customWidth="1"/>
    <col min="6" max="6" width="15.140625" customWidth="1"/>
    <col min="7" max="7" width="14.42578125" customWidth="1"/>
    <col min="8" max="8" width="21.42578125" customWidth="1"/>
    <col min="9" max="9" width="14.5703125" customWidth="1"/>
    <col min="10" max="10" width="21.42578125" customWidth="1"/>
  </cols>
  <sheetData>
    <row r="1" spans="1:11" ht="15" customHeight="1">
      <c r="A1" s="72" t="s">
        <v>188</v>
      </c>
      <c r="B1" s="73"/>
      <c r="C1" s="73"/>
      <c r="D1" s="73"/>
      <c r="E1" s="73"/>
      <c r="F1" s="73"/>
      <c r="G1" s="73"/>
      <c r="H1" s="73"/>
      <c r="I1" s="73"/>
      <c r="J1" s="74"/>
      <c r="K1" s="6"/>
    </row>
    <row r="2" spans="1:11" ht="15" customHeight="1">
      <c r="A2" s="75" t="s">
        <v>189</v>
      </c>
      <c r="B2" s="76"/>
      <c r="C2" s="76"/>
      <c r="D2" s="76"/>
      <c r="E2" s="76"/>
      <c r="F2" s="76"/>
      <c r="G2" s="76"/>
      <c r="H2" s="76"/>
      <c r="I2" s="76"/>
      <c r="J2" s="76"/>
      <c r="K2" s="6"/>
    </row>
    <row r="3" spans="1:11" ht="15" customHeight="1">
      <c r="A3" s="78" t="s">
        <v>190</v>
      </c>
      <c r="B3" s="79"/>
      <c r="C3" s="79"/>
      <c r="D3" s="79"/>
      <c r="E3" s="79"/>
      <c r="F3" s="79"/>
      <c r="G3" s="79"/>
      <c r="H3" s="79"/>
      <c r="I3" s="79"/>
      <c r="J3" s="80"/>
      <c r="K3" s="6"/>
    </row>
    <row r="4" spans="1:11" ht="15" customHeight="1">
      <c r="A4" s="81" t="s">
        <v>195</v>
      </c>
      <c r="B4" s="82"/>
      <c r="C4" s="82"/>
      <c r="D4" s="82"/>
      <c r="E4" s="82"/>
      <c r="F4" s="82"/>
      <c r="G4" s="82"/>
      <c r="H4" s="82"/>
      <c r="I4" s="82"/>
      <c r="J4" s="83"/>
    </row>
    <row r="5" spans="1:11" ht="15.75" thickBot="1">
      <c r="A5" s="84"/>
      <c r="B5" s="85"/>
      <c r="C5" s="85"/>
      <c r="D5" s="85"/>
      <c r="E5" s="85"/>
      <c r="F5" s="85"/>
      <c r="G5" s="85"/>
      <c r="H5" s="85"/>
      <c r="I5" s="85"/>
      <c r="J5" s="86"/>
    </row>
    <row r="6" spans="1:11" ht="15.75" thickBot="1">
      <c r="A6" s="70" t="s">
        <v>0</v>
      </c>
      <c r="B6" s="70" t="s">
        <v>1</v>
      </c>
      <c r="C6" s="71" t="s">
        <v>173</v>
      </c>
      <c r="D6" s="70" t="s">
        <v>2</v>
      </c>
      <c r="E6" s="70" t="s">
        <v>3</v>
      </c>
      <c r="F6" s="87" t="s">
        <v>170</v>
      </c>
      <c r="G6" s="88" t="s">
        <v>191</v>
      </c>
      <c r="H6" s="88"/>
      <c r="I6" s="89" t="s">
        <v>192</v>
      </c>
      <c r="J6" s="89"/>
    </row>
    <row r="7" spans="1:11" ht="15.75" thickBot="1">
      <c r="A7" s="70"/>
      <c r="B7" s="70"/>
      <c r="C7" s="71"/>
      <c r="D7" s="70"/>
      <c r="E7" s="70"/>
      <c r="F7" s="87"/>
      <c r="G7" s="51" t="s">
        <v>171</v>
      </c>
      <c r="H7" s="51" t="s">
        <v>172</v>
      </c>
      <c r="I7" s="52" t="s">
        <v>171</v>
      </c>
      <c r="J7" s="52" t="s">
        <v>172</v>
      </c>
    </row>
    <row r="8" spans="1:11">
      <c r="A8" s="15">
        <v>1</v>
      </c>
      <c r="B8" s="11">
        <v>1920</v>
      </c>
      <c r="C8" s="41">
        <f>Janeiro2017!C8-(F8)</f>
        <v>1360</v>
      </c>
      <c r="D8" s="19" t="s">
        <v>41</v>
      </c>
      <c r="E8" s="37" t="s">
        <v>5</v>
      </c>
      <c r="F8" s="43">
        <v>80</v>
      </c>
      <c r="G8" s="24">
        <v>4.3</v>
      </c>
      <c r="H8" s="25">
        <f t="shared" ref="H8:H71" si="0">F8*G8</f>
        <v>344</v>
      </c>
      <c r="I8" s="31">
        <v>0</v>
      </c>
      <c r="J8" s="32">
        <f>F8*I8</f>
        <v>0</v>
      </c>
    </row>
    <row r="9" spans="1:11">
      <c r="A9" s="16" t="s">
        <v>6</v>
      </c>
      <c r="B9" s="12">
        <v>300</v>
      </c>
      <c r="C9" s="41">
        <f>Janeiro2017!C9-(F9)</f>
        <v>225</v>
      </c>
      <c r="D9" s="20" t="s">
        <v>4</v>
      </c>
      <c r="E9" s="38" t="s">
        <v>7</v>
      </c>
      <c r="F9" s="44">
        <v>10</v>
      </c>
      <c r="G9" s="26">
        <v>8.18</v>
      </c>
      <c r="H9" s="27">
        <f t="shared" si="0"/>
        <v>81.8</v>
      </c>
      <c r="I9" s="33">
        <v>0</v>
      </c>
      <c r="J9" s="34">
        <f t="shared" ref="J9:J72" si="1">F9*I9</f>
        <v>0</v>
      </c>
    </row>
    <row r="10" spans="1:11">
      <c r="A10" s="16" t="s">
        <v>8</v>
      </c>
      <c r="B10" s="12">
        <v>400</v>
      </c>
      <c r="C10" s="41">
        <f>Janeiro2017!C10-(F10)</f>
        <v>293</v>
      </c>
      <c r="D10" s="21" t="s">
        <v>9</v>
      </c>
      <c r="E10" s="38" t="s">
        <v>10</v>
      </c>
      <c r="F10" s="44">
        <v>15</v>
      </c>
      <c r="G10" s="26">
        <v>3.2</v>
      </c>
      <c r="H10" s="27">
        <f t="shared" si="0"/>
        <v>48</v>
      </c>
      <c r="I10" s="33">
        <v>0</v>
      </c>
      <c r="J10" s="34">
        <f t="shared" si="1"/>
        <v>0</v>
      </c>
    </row>
    <row r="11" spans="1:11">
      <c r="A11" s="16" t="s">
        <v>11</v>
      </c>
      <c r="B11" s="12">
        <v>24</v>
      </c>
      <c r="C11" s="41">
        <f>Janeiro2017!C11-(F11)</f>
        <v>12</v>
      </c>
      <c r="D11" s="20" t="s">
        <v>12</v>
      </c>
      <c r="E11" s="38" t="s">
        <v>13</v>
      </c>
      <c r="F11" s="44">
        <v>2</v>
      </c>
      <c r="G11" s="26">
        <v>1.5</v>
      </c>
      <c r="H11" s="27">
        <f t="shared" si="0"/>
        <v>3</v>
      </c>
      <c r="I11" s="33">
        <v>0</v>
      </c>
      <c r="J11" s="34">
        <f t="shared" si="1"/>
        <v>0</v>
      </c>
    </row>
    <row r="12" spans="1:11">
      <c r="A12" s="16" t="s">
        <v>14</v>
      </c>
      <c r="B12" s="12">
        <v>350</v>
      </c>
      <c r="C12" s="41">
        <f>Janeiro2017!C12-(F12)</f>
        <v>247</v>
      </c>
      <c r="D12" s="20" t="s">
        <v>12</v>
      </c>
      <c r="E12" s="38" t="s">
        <v>15</v>
      </c>
      <c r="F12" s="44">
        <v>15</v>
      </c>
      <c r="G12" s="26">
        <v>4.5</v>
      </c>
      <c r="H12" s="27">
        <f t="shared" si="0"/>
        <v>67.5</v>
      </c>
      <c r="I12" s="33">
        <v>0</v>
      </c>
      <c r="J12" s="34">
        <f t="shared" si="1"/>
        <v>0</v>
      </c>
    </row>
    <row r="13" spans="1:11">
      <c r="A13" s="16" t="s">
        <v>16</v>
      </c>
      <c r="B13" s="12">
        <v>96</v>
      </c>
      <c r="C13" s="41">
        <f>Janeiro2017!C13-(F13)</f>
        <v>68</v>
      </c>
      <c r="D13" s="20" t="s">
        <v>4</v>
      </c>
      <c r="E13" s="38" t="s">
        <v>17</v>
      </c>
      <c r="F13" s="44">
        <v>4</v>
      </c>
      <c r="G13" s="26">
        <v>5</v>
      </c>
      <c r="H13" s="27">
        <f t="shared" si="0"/>
        <v>20</v>
      </c>
      <c r="I13" s="33">
        <v>0</v>
      </c>
      <c r="J13" s="34">
        <f t="shared" si="1"/>
        <v>0</v>
      </c>
    </row>
    <row r="14" spans="1:11">
      <c r="A14" s="16" t="s">
        <v>18</v>
      </c>
      <c r="B14" s="12">
        <v>96</v>
      </c>
      <c r="C14" s="41">
        <f>Janeiro2017!C14-(F14)</f>
        <v>68</v>
      </c>
      <c r="D14" s="20" t="s">
        <v>4</v>
      </c>
      <c r="E14" s="38" t="s">
        <v>174</v>
      </c>
      <c r="F14" s="44">
        <v>4</v>
      </c>
      <c r="G14" s="26">
        <v>3.7</v>
      </c>
      <c r="H14" s="27">
        <f t="shared" si="0"/>
        <v>14.8</v>
      </c>
      <c r="I14" s="33">
        <v>0</v>
      </c>
      <c r="J14" s="34">
        <f t="shared" si="1"/>
        <v>0</v>
      </c>
    </row>
    <row r="15" spans="1:11">
      <c r="A15" s="16" t="s">
        <v>19</v>
      </c>
      <c r="B15" s="12">
        <v>600</v>
      </c>
      <c r="C15" s="41">
        <f>Janeiro2017!C15-(F15)</f>
        <v>425</v>
      </c>
      <c r="D15" s="21" t="s">
        <v>9</v>
      </c>
      <c r="E15" s="38" t="s">
        <v>175</v>
      </c>
      <c r="F15" s="44">
        <v>25</v>
      </c>
      <c r="G15" s="26">
        <v>6</v>
      </c>
      <c r="H15" s="27">
        <f t="shared" si="0"/>
        <v>150</v>
      </c>
      <c r="I15" s="33">
        <v>0</v>
      </c>
      <c r="J15" s="34">
        <f t="shared" si="1"/>
        <v>0</v>
      </c>
    </row>
    <row r="16" spans="1:11">
      <c r="A16" s="16" t="s">
        <v>20</v>
      </c>
      <c r="B16" s="12">
        <v>600</v>
      </c>
      <c r="C16" s="41">
        <f>Janeiro2017!C16-(F16)</f>
        <v>425</v>
      </c>
      <c r="D16" s="21" t="s">
        <v>9</v>
      </c>
      <c r="E16" s="38" t="s">
        <v>176</v>
      </c>
      <c r="F16" s="44">
        <v>25</v>
      </c>
      <c r="G16" s="26">
        <v>6</v>
      </c>
      <c r="H16" s="27">
        <f t="shared" si="0"/>
        <v>150</v>
      </c>
      <c r="I16" s="33">
        <v>0</v>
      </c>
      <c r="J16" s="34">
        <f t="shared" si="1"/>
        <v>0</v>
      </c>
    </row>
    <row r="17" spans="1:10">
      <c r="A17" s="16" t="s">
        <v>21</v>
      </c>
      <c r="B17" s="13">
        <v>240</v>
      </c>
      <c r="C17" s="41">
        <f>Janeiro2017!C17-(F17)</f>
        <v>170</v>
      </c>
      <c r="D17" s="21" t="s">
        <v>22</v>
      </c>
      <c r="E17" s="38" t="s">
        <v>23</v>
      </c>
      <c r="F17" s="44">
        <v>10</v>
      </c>
      <c r="G17" s="26">
        <v>7</v>
      </c>
      <c r="H17" s="27">
        <f t="shared" si="0"/>
        <v>70</v>
      </c>
      <c r="I17" s="33">
        <v>0</v>
      </c>
      <c r="J17" s="34">
        <f t="shared" si="1"/>
        <v>0</v>
      </c>
    </row>
    <row r="18" spans="1:10">
      <c r="A18" s="16" t="s">
        <v>24</v>
      </c>
      <c r="B18" s="13">
        <v>150</v>
      </c>
      <c r="C18" s="41">
        <f>Janeiro2017!C18-(F18)</f>
        <v>115</v>
      </c>
      <c r="D18" s="21" t="s">
        <v>25</v>
      </c>
      <c r="E18" s="38" t="s">
        <v>26</v>
      </c>
      <c r="F18" s="44">
        <v>5</v>
      </c>
      <c r="G18" s="26">
        <v>0</v>
      </c>
      <c r="H18" s="27">
        <f t="shared" si="0"/>
        <v>0</v>
      </c>
      <c r="I18" s="33">
        <v>8</v>
      </c>
      <c r="J18" s="34">
        <f t="shared" si="1"/>
        <v>40</v>
      </c>
    </row>
    <row r="19" spans="1:10">
      <c r="A19" s="16" t="s">
        <v>27</v>
      </c>
      <c r="B19" s="13">
        <v>350</v>
      </c>
      <c r="C19" s="41">
        <f>Janeiro2017!C19-(F19)</f>
        <v>280</v>
      </c>
      <c r="D19" s="21" t="s">
        <v>4</v>
      </c>
      <c r="E19" s="39" t="s">
        <v>177</v>
      </c>
      <c r="F19" s="44">
        <v>10</v>
      </c>
      <c r="G19" s="26">
        <v>0</v>
      </c>
      <c r="H19" s="27">
        <f t="shared" si="0"/>
        <v>0</v>
      </c>
      <c r="I19" s="33">
        <v>20</v>
      </c>
      <c r="J19" s="34">
        <f t="shared" si="1"/>
        <v>200</v>
      </c>
    </row>
    <row r="20" spans="1:10">
      <c r="A20" s="16" t="s">
        <v>28</v>
      </c>
      <c r="B20" s="13">
        <v>250</v>
      </c>
      <c r="C20" s="41">
        <f>Janeiro2017!C20-(F20)</f>
        <v>180</v>
      </c>
      <c r="D20" s="21" t="s">
        <v>9</v>
      </c>
      <c r="E20" s="38" t="s">
        <v>29</v>
      </c>
      <c r="F20" s="44">
        <v>10</v>
      </c>
      <c r="G20" s="26">
        <v>6.2</v>
      </c>
      <c r="H20" s="27">
        <f t="shared" si="0"/>
        <v>62</v>
      </c>
      <c r="I20" s="33">
        <v>0</v>
      </c>
      <c r="J20" s="34">
        <f t="shared" si="1"/>
        <v>0</v>
      </c>
    </row>
    <row r="21" spans="1:10">
      <c r="A21" s="16" t="s">
        <v>30</v>
      </c>
      <c r="B21" s="13">
        <v>340</v>
      </c>
      <c r="C21" s="41">
        <f>Janeiro2017!C21-(F21)</f>
        <v>265</v>
      </c>
      <c r="D21" s="21" t="s">
        <v>9</v>
      </c>
      <c r="E21" s="38" t="s">
        <v>31</v>
      </c>
      <c r="F21" s="44">
        <v>10</v>
      </c>
      <c r="G21" s="26">
        <v>2.5</v>
      </c>
      <c r="H21" s="27">
        <f t="shared" si="0"/>
        <v>25</v>
      </c>
      <c r="I21" s="33">
        <v>0</v>
      </c>
      <c r="J21" s="34">
        <f t="shared" si="1"/>
        <v>0</v>
      </c>
    </row>
    <row r="22" spans="1:10">
      <c r="A22" s="16" t="s">
        <v>32</v>
      </c>
      <c r="B22" s="13">
        <v>100</v>
      </c>
      <c r="C22" s="41">
        <f>Janeiro2017!C22-(F22)</f>
        <v>72</v>
      </c>
      <c r="D22" s="21" t="s">
        <v>4</v>
      </c>
      <c r="E22" s="39" t="s">
        <v>33</v>
      </c>
      <c r="F22" s="44">
        <v>4</v>
      </c>
      <c r="G22" s="26">
        <v>3.2</v>
      </c>
      <c r="H22" s="27">
        <f t="shared" si="0"/>
        <v>12.8</v>
      </c>
      <c r="I22" s="33">
        <v>0</v>
      </c>
      <c r="J22" s="34">
        <f t="shared" si="1"/>
        <v>0</v>
      </c>
    </row>
    <row r="23" spans="1:10">
      <c r="A23" s="16" t="s">
        <v>34</v>
      </c>
      <c r="B23" s="13">
        <v>340</v>
      </c>
      <c r="C23" s="41">
        <f>Janeiro2017!C23-(F23)</f>
        <v>245</v>
      </c>
      <c r="D23" s="21" t="s">
        <v>22</v>
      </c>
      <c r="E23" s="38" t="s">
        <v>35</v>
      </c>
      <c r="F23" s="44">
        <v>14</v>
      </c>
      <c r="G23" s="26">
        <v>3.8</v>
      </c>
      <c r="H23" s="27">
        <f t="shared" si="0"/>
        <v>53.199999999999996</v>
      </c>
      <c r="I23" s="33">
        <v>0</v>
      </c>
      <c r="J23" s="34">
        <f t="shared" si="1"/>
        <v>0</v>
      </c>
    </row>
    <row r="24" spans="1:10">
      <c r="A24" s="16" t="s">
        <v>36</v>
      </c>
      <c r="B24" s="13">
        <v>340</v>
      </c>
      <c r="C24" s="41">
        <f>Janeiro2017!C24-(F24)</f>
        <v>245</v>
      </c>
      <c r="D24" s="21" t="s">
        <v>22</v>
      </c>
      <c r="E24" s="38" t="s">
        <v>37</v>
      </c>
      <c r="F24" s="44">
        <v>14</v>
      </c>
      <c r="G24" s="26">
        <v>7</v>
      </c>
      <c r="H24" s="27">
        <f t="shared" si="0"/>
        <v>98</v>
      </c>
      <c r="I24" s="33">
        <v>0</v>
      </c>
      <c r="J24" s="34">
        <f t="shared" si="1"/>
        <v>0</v>
      </c>
    </row>
    <row r="25" spans="1:10">
      <c r="A25" s="16" t="s">
        <v>38</v>
      </c>
      <c r="B25" s="13">
        <v>500</v>
      </c>
      <c r="C25" s="41">
        <f>Janeiro2017!C25-(F25)</f>
        <v>390</v>
      </c>
      <c r="D25" s="21" t="s">
        <v>22</v>
      </c>
      <c r="E25" s="38" t="s">
        <v>39</v>
      </c>
      <c r="F25" s="44">
        <v>14</v>
      </c>
      <c r="G25" s="26">
        <v>7</v>
      </c>
      <c r="H25" s="27">
        <f t="shared" si="0"/>
        <v>98</v>
      </c>
      <c r="I25" s="33">
        <v>0</v>
      </c>
      <c r="J25" s="34">
        <f t="shared" si="1"/>
        <v>0</v>
      </c>
    </row>
    <row r="26" spans="1:10">
      <c r="A26" s="16" t="s">
        <v>40</v>
      </c>
      <c r="B26" s="13">
        <v>350</v>
      </c>
      <c r="C26" s="41">
        <f>Janeiro2017!C26-(F26)</f>
        <v>275</v>
      </c>
      <c r="D26" s="21" t="s">
        <v>41</v>
      </c>
      <c r="E26" s="38" t="s">
        <v>42</v>
      </c>
      <c r="F26" s="44">
        <v>10</v>
      </c>
      <c r="G26" s="26">
        <v>0</v>
      </c>
      <c r="H26" s="27">
        <f t="shared" si="0"/>
        <v>0</v>
      </c>
      <c r="I26" s="33">
        <v>10</v>
      </c>
      <c r="J26" s="34">
        <f t="shared" si="1"/>
        <v>100</v>
      </c>
    </row>
    <row r="27" spans="1:10">
      <c r="A27" s="16" t="s">
        <v>43</v>
      </c>
      <c r="B27" s="13">
        <v>400</v>
      </c>
      <c r="C27" s="41">
        <f>Janeiro2017!C27-(F27)</f>
        <v>300</v>
      </c>
      <c r="D27" s="21" t="s">
        <v>4</v>
      </c>
      <c r="E27" s="38" t="s">
        <v>44</v>
      </c>
      <c r="F27" s="44">
        <v>15</v>
      </c>
      <c r="G27" s="26">
        <v>0</v>
      </c>
      <c r="H27" s="27">
        <f t="shared" si="0"/>
        <v>0</v>
      </c>
      <c r="I27" s="33">
        <v>30</v>
      </c>
      <c r="J27" s="34">
        <f t="shared" si="1"/>
        <v>450</v>
      </c>
    </row>
    <row r="28" spans="1:10">
      <c r="A28" s="16" t="s">
        <v>45</v>
      </c>
      <c r="B28" s="13">
        <v>300</v>
      </c>
      <c r="C28" s="41">
        <f>Janeiro2017!C28-(F28)</f>
        <v>205</v>
      </c>
      <c r="D28" s="21" t="s">
        <v>4</v>
      </c>
      <c r="E28" s="38" t="s">
        <v>46</v>
      </c>
      <c r="F28" s="44">
        <v>15</v>
      </c>
      <c r="G28" s="26">
        <v>0</v>
      </c>
      <c r="H28" s="27">
        <f t="shared" si="0"/>
        <v>0</v>
      </c>
      <c r="I28" s="33">
        <v>15</v>
      </c>
      <c r="J28" s="34">
        <f t="shared" si="1"/>
        <v>225</v>
      </c>
    </row>
    <row r="29" spans="1:10">
      <c r="A29" s="16" t="s">
        <v>47</v>
      </c>
      <c r="B29" s="13">
        <v>300</v>
      </c>
      <c r="C29" s="41">
        <f>Janeiro2017!C29-(F29)</f>
        <v>230</v>
      </c>
      <c r="D29" s="21" t="s">
        <v>4</v>
      </c>
      <c r="E29" s="38" t="s">
        <v>48</v>
      </c>
      <c r="F29" s="44">
        <v>10</v>
      </c>
      <c r="G29" s="26">
        <v>0</v>
      </c>
      <c r="H29" s="27">
        <f t="shared" si="0"/>
        <v>0</v>
      </c>
      <c r="I29" s="33">
        <v>21</v>
      </c>
      <c r="J29" s="34">
        <f t="shared" si="1"/>
        <v>210</v>
      </c>
    </row>
    <row r="30" spans="1:10">
      <c r="A30" s="16" t="s">
        <v>49</v>
      </c>
      <c r="B30" s="13">
        <v>300</v>
      </c>
      <c r="C30" s="41">
        <f>Janeiro2017!C30-(F30)</f>
        <v>230</v>
      </c>
      <c r="D30" s="21" t="s">
        <v>4</v>
      </c>
      <c r="E30" s="38" t="s">
        <v>50</v>
      </c>
      <c r="F30" s="44">
        <v>10</v>
      </c>
      <c r="G30" s="26">
        <v>0</v>
      </c>
      <c r="H30" s="27">
        <f t="shared" si="0"/>
        <v>0</v>
      </c>
      <c r="I30" s="33">
        <v>30</v>
      </c>
      <c r="J30" s="34">
        <f t="shared" si="1"/>
        <v>300</v>
      </c>
    </row>
    <row r="31" spans="1:10">
      <c r="A31" s="16" t="s">
        <v>51</v>
      </c>
      <c r="B31" s="13">
        <v>300</v>
      </c>
      <c r="C31" s="41">
        <f>Janeiro2017!C31-(F31)</f>
        <v>255</v>
      </c>
      <c r="D31" s="21" t="s">
        <v>4</v>
      </c>
      <c r="E31" s="38" t="s">
        <v>178</v>
      </c>
      <c r="F31" s="44">
        <v>5</v>
      </c>
      <c r="G31" s="26">
        <v>0</v>
      </c>
      <c r="H31" s="27">
        <f t="shared" si="0"/>
        <v>0</v>
      </c>
      <c r="I31" s="33">
        <v>13</v>
      </c>
      <c r="J31" s="34">
        <f t="shared" si="1"/>
        <v>65</v>
      </c>
    </row>
    <row r="32" spans="1:10">
      <c r="A32" s="16" t="s">
        <v>52</v>
      </c>
      <c r="B32" s="13">
        <v>150</v>
      </c>
      <c r="C32" s="41">
        <f>Janeiro2017!C32-(F32)</f>
        <v>113</v>
      </c>
      <c r="D32" s="21" t="s">
        <v>4</v>
      </c>
      <c r="E32" s="38" t="s">
        <v>53</v>
      </c>
      <c r="F32" s="44">
        <v>5</v>
      </c>
      <c r="G32" s="26">
        <v>0</v>
      </c>
      <c r="H32" s="27">
        <f t="shared" si="0"/>
        <v>0</v>
      </c>
      <c r="I32" s="33">
        <v>9.5</v>
      </c>
      <c r="J32" s="34">
        <f t="shared" si="1"/>
        <v>47.5</v>
      </c>
    </row>
    <row r="33" spans="1:10">
      <c r="A33" s="16" t="s">
        <v>54</v>
      </c>
      <c r="B33" s="13">
        <v>250</v>
      </c>
      <c r="C33" s="41">
        <f>Janeiro2017!C33-(F33)</f>
        <v>185</v>
      </c>
      <c r="D33" s="21" t="s">
        <v>4</v>
      </c>
      <c r="E33" s="38" t="s">
        <v>179</v>
      </c>
      <c r="F33" s="44">
        <v>10</v>
      </c>
      <c r="G33" s="26">
        <v>0</v>
      </c>
      <c r="H33" s="27">
        <f t="shared" si="0"/>
        <v>0</v>
      </c>
      <c r="I33" s="33">
        <v>28</v>
      </c>
      <c r="J33" s="34">
        <f t="shared" si="1"/>
        <v>280</v>
      </c>
    </row>
    <row r="34" spans="1:10">
      <c r="A34" s="16" t="s">
        <v>55</v>
      </c>
      <c r="B34" s="13">
        <v>50</v>
      </c>
      <c r="C34" s="41">
        <f>Janeiro2017!C34-(F34)</f>
        <v>26</v>
      </c>
      <c r="D34" s="21" t="s">
        <v>4</v>
      </c>
      <c r="E34" s="39" t="s">
        <v>180</v>
      </c>
      <c r="F34" s="44">
        <v>4</v>
      </c>
      <c r="G34" s="26">
        <v>21</v>
      </c>
      <c r="H34" s="27">
        <f t="shared" si="0"/>
        <v>84</v>
      </c>
      <c r="I34" s="33">
        <v>0</v>
      </c>
      <c r="J34" s="34">
        <f t="shared" si="1"/>
        <v>0</v>
      </c>
    </row>
    <row r="35" spans="1:10">
      <c r="A35" s="16" t="s">
        <v>56</v>
      </c>
      <c r="B35" s="13">
        <v>150</v>
      </c>
      <c r="C35" s="41">
        <f>Janeiro2017!C35-(F35)</f>
        <v>130</v>
      </c>
      <c r="D35" s="21" t="s">
        <v>9</v>
      </c>
      <c r="E35" s="38" t="s">
        <v>57</v>
      </c>
      <c r="F35" s="44">
        <v>2</v>
      </c>
      <c r="G35" s="26">
        <v>3</v>
      </c>
      <c r="H35" s="27">
        <f t="shared" si="0"/>
        <v>6</v>
      </c>
      <c r="I35" s="33">
        <v>0</v>
      </c>
      <c r="J35" s="34">
        <f t="shared" si="1"/>
        <v>0</v>
      </c>
    </row>
    <row r="36" spans="1:10">
      <c r="A36" s="16" t="s">
        <v>58</v>
      </c>
      <c r="B36" s="13">
        <v>60</v>
      </c>
      <c r="C36" s="41">
        <f>Janeiro2017!C36-(F36)</f>
        <v>30</v>
      </c>
      <c r="D36" s="21" t="s">
        <v>9</v>
      </c>
      <c r="E36" s="38" t="s">
        <v>59</v>
      </c>
      <c r="F36" s="44">
        <v>5</v>
      </c>
      <c r="G36" s="26">
        <v>9</v>
      </c>
      <c r="H36" s="27">
        <f t="shared" si="0"/>
        <v>45</v>
      </c>
      <c r="I36" s="33">
        <v>0</v>
      </c>
      <c r="J36" s="34">
        <f t="shared" si="1"/>
        <v>0</v>
      </c>
    </row>
    <row r="37" spans="1:10">
      <c r="A37" s="1" t="s">
        <v>60</v>
      </c>
      <c r="B37" s="4">
        <v>144</v>
      </c>
      <c r="C37" s="41">
        <f>Janeiro2017!C37-(F37)</f>
        <v>144</v>
      </c>
      <c r="D37" s="5" t="s">
        <v>4</v>
      </c>
      <c r="E37" s="3" t="s">
        <v>61</v>
      </c>
      <c r="F37" s="8"/>
      <c r="G37" s="9">
        <v>0</v>
      </c>
      <c r="H37" s="10">
        <f t="shared" si="0"/>
        <v>0</v>
      </c>
      <c r="I37" s="9">
        <v>0</v>
      </c>
      <c r="J37" s="10">
        <f t="shared" si="1"/>
        <v>0</v>
      </c>
    </row>
    <row r="38" spans="1:10">
      <c r="A38" s="16" t="s">
        <v>62</v>
      </c>
      <c r="B38" s="13">
        <v>100</v>
      </c>
      <c r="C38" s="41">
        <f>Janeiro2017!C38-(F38)</f>
        <v>72</v>
      </c>
      <c r="D38" s="21" t="s">
        <v>9</v>
      </c>
      <c r="E38" s="38" t="s">
        <v>63</v>
      </c>
      <c r="F38" s="44">
        <v>4</v>
      </c>
      <c r="G38" s="26">
        <v>2.8</v>
      </c>
      <c r="H38" s="27">
        <f t="shared" si="0"/>
        <v>11.2</v>
      </c>
      <c r="I38" s="33">
        <v>0</v>
      </c>
      <c r="J38" s="34">
        <f t="shared" si="1"/>
        <v>0</v>
      </c>
    </row>
    <row r="39" spans="1:10">
      <c r="A39" s="16" t="s">
        <v>64</v>
      </c>
      <c r="B39" s="13">
        <v>70</v>
      </c>
      <c r="C39" s="41">
        <f>Janeiro2017!C39-(F39)</f>
        <v>55</v>
      </c>
      <c r="D39" s="21" t="s">
        <v>4</v>
      </c>
      <c r="E39" s="38" t="s">
        <v>65</v>
      </c>
      <c r="F39" s="44">
        <v>2</v>
      </c>
      <c r="G39" s="26">
        <v>0</v>
      </c>
      <c r="H39" s="27">
        <f t="shared" si="0"/>
        <v>0</v>
      </c>
      <c r="I39" s="33">
        <v>16</v>
      </c>
      <c r="J39" s="34">
        <f t="shared" si="1"/>
        <v>32</v>
      </c>
    </row>
    <row r="40" spans="1:10">
      <c r="A40" s="16" t="s">
        <v>66</v>
      </c>
      <c r="B40" s="13">
        <v>2200</v>
      </c>
      <c r="C40" s="41">
        <f>Janeiro2017!C40-(F40)</f>
        <v>1900</v>
      </c>
      <c r="D40" s="21" t="s">
        <v>22</v>
      </c>
      <c r="E40" s="38" t="s">
        <v>67</v>
      </c>
      <c r="F40" s="44">
        <v>40</v>
      </c>
      <c r="G40" s="26">
        <v>0</v>
      </c>
      <c r="H40" s="27">
        <f t="shared" si="0"/>
        <v>0</v>
      </c>
      <c r="I40" s="33">
        <v>1.64</v>
      </c>
      <c r="J40" s="34">
        <f t="shared" si="1"/>
        <v>65.599999999999994</v>
      </c>
    </row>
    <row r="41" spans="1:10">
      <c r="A41" s="16" t="s">
        <v>68</v>
      </c>
      <c r="B41" s="13">
        <v>150</v>
      </c>
      <c r="C41" s="41">
        <f>Janeiro2017!C41-(F41)</f>
        <v>115</v>
      </c>
      <c r="D41" s="21" t="s">
        <v>9</v>
      </c>
      <c r="E41" s="38" t="s">
        <v>69</v>
      </c>
      <c r="F41" s="44">
        <v>5</v>
      </c>
      <c r="G41" s="26">
        <v>5</v>
      </c>
      <c r="H41" s="27">
        <f t="shared" si="0"/>
        <v>25</v>
      </c>
      <c r="I41" s="33">
        <v>0</v>
      </c>
      <c r="J41" s="34">
        <f t="shared" si="1"/>
        <v>0</v>
      </c>
    </row>
    <row r="42" spans="1:10">
      <c r="A42" s="16" t="s">
        <v>70</v>
      </c>
      <c r="B42" s="13">
        <v>12</v>
      </c>
      <c r="C42" s="41">
        <f>Janeiro2017!C42-(F42)</f>
        <v>6</v>
      </c>
      <c r="D42" s="21" t="s">
        <v>4</v>
      </c>
      <c r="E42" s="38" t="s">
        <v>71</v>
      </c>
      <c r="F42" s="44">
        <v>1</v>
      </c>
      <c r="G42" s="26">
        <v>0</v>
      </c>
      <c r="H42" s="27">
        <f t="shared" si="0"/>
        <v>0</v>
      </c>
      <c r="I42" s="33">
        <v>10.25</v>
      </c>
      <c r="J42" s="34">
        <f t="shared" si="1"/>
        <v>10.25</v>
      </c>
    </row>
    <row r="43" spans="1:10">
      <c r="A43" s="16" t="s">
        <v>72</v>
      </c>
      <c r="B43" s="13">
        <v>60</v>
      </c>
      <c r="C43" s="41">
        <f>Janeiro2017!C43-(F43)</f>
        <v>45</v>
      </c>
      <c r="D43" s="21" t="s">
        <v>9</v>
      </c>
      <c r="E43" s="38" t="s">
        <v>73</v>
      </c>
      <c r="F43" s="44">
        <v>2</v>
      </c>
      <c r="G43" s="26">
        <v>5</v>
      </c>
      <c r="H43" s="27">
        <f t="shared" si="0"/>
        <v>10</v>
      </c>
      <c r="I43" s="33">
        <v>0</v>
      </c>
      <c r="J43" s="34">
        <f t="shared" si="1"/>
        <v>0</v>
      </c>
    </row>
    <row r="44" spans="1:10">
      <c r="A44" s="16" t="s">
        <v>74</v>
      </c>
      <c r="B44" s="13">
        <v>12</v>
      </c>
      <c r="C44" s="41">
        <f>Janeiro2017!C44-(F44)</f>
        <v>12</v>
      </c>
      <c r="D44" s="21" t="s">
        <v>4</v>
      </c>
      <c r="E44" s="38" t="s">
        <v>75</v>
      </c>
      <c r="F44" s="44"/>
      <c r="G44" s="26">
        <v>0</v>
      </c>
      <c r="H44" s="27">
        <f t="shared" si="0"/>
        <v>0</v>
      </c>
      <c r="I44" s="33">
        <v>20.75</v>
      </c>
      <c r="J44" s="34">
        <f t="shared" si="1"/>
        <v>0</v>
      </c>
    </row>
    <row r="45" spans="1:10">
      <c r="A45" s="16" t="s">
        <v>76</v>
      </c>
      <c r="B45" s="13">
        <v>400</v>
      </c>
      <c r="C45" s="41">
        <f>Janeiro2017!C45-(F45)</f>
        <v>360</v>
      </c>
      <c r="D45" s="21" t="s">
        <v>9</v>
      </c>
      <c r="E45" s="38" t="s">
        <v>181</v>
      </c>
      <c r="F45" s="44">
        <v>5</v>
      </c>
      <c r="G45" s="26">
        <v>4.5</v>
      </c>
      <c r="H45" s="27">
        <f t="shared" si="0"/>
        <v>22.5</v>
      </c>
      <c r="I45" s="33">
        <v>0</v>
      </c>
      <c r="J45" s="34">
        <f t="shared" si="1"/>
        <v>0</v>
      </c>
    </row>
    <row r="46" spans="1:10">
      <c r="A46" s="16" t="s">
        <v>77</v>
      </c>
      <c r="B46" s="13">
        <v>400</v>
      </c>
      <c r="C46" s="41">
        <f>Janeiro2017!C46-(F46)</f>
        <v>360</v>
      </c>
      <c r="D46" s="21" t="s">
        <v>9</v>
      </c>
      <c r="E46" s="38" t="s">
        <v>182</v>
      </c>
      <c r="F46" s="44">
        <v>5</v>
      </c>
      <c r="G46" s="26">
        <v>5.4</v>
      </c>
      <c r="H46" s="27">
        <f t="shared" si="0"/>
        <v>27</v>
      </c>
      <c r="I46" s="33">
        <v>0</v>
      </c>
      <c r="J46" s="34">
        <f t="shared" si="1"/>
        <v>0</v>
      </c>
    </row>
    <row r="47" spans="1:10">
      <c r="A47" s="16" t="s">
        <v>78</v>
      </c>
      <c r="B47" s="13">
        <v>90</v>
      </c>
      <c r="C47" s="41">
        <f>Janeiro2017!C47-(F47)</f>
        <v>75</v>
      </c>
      <c r="D47" s="21" t="s">
        <v>4</v>
      </c>
      <c r="E47" s="38" t="s">
        <v>183</v>
      </c>
      <c r="F47" s="44">
        <v>2</v>
      </c>
      <c r="G47" s="26">
        <v>0</v>
      </c>
      <c r="H47" s="27">
        <f t="shared" si="0"/>
        <v>0</v>
      </c>
      <c r="I47" s="33">
        <v>7</v>
      </c>
      <c r="J47" s="34">
        <f t="shared" si="1"/>
        <v>14</v>
      </c>
    </row>
    <row r="48" spans="1:10">
      <c r="A48" s="16" t="s">
        <v>79</v>
      </c>
      <c r="B48" s="13">
        <v>150</v>
      </c>
      <c r="C48" s="41">
        <f>Janeiro2017!C48-(F48)</f>
        <v>113</v>
      </c>
      <c r="D48" s="21" t="s">
        <v>4</v>
      </c>
      <c r="E48" s="38" t="s">
        <v>80</v>
      </c>
      <c r="F48" s="44">
        <v>5</v>
      </c>
      <c r="G48" s="26">
        <v>12</v>
      </c>
      <c r="H48" s="27">
        <f t="shared" si="0"/>
        <v>60</v>
      </c>
      <c r="I48" s="33">
        <v>0</v>
      </c>
      <c r="J48" s="34">
        <f t="shared" si="1"/>
        <v>0</v>
      </c>
    </row>
    <row r="49" spans="1:10">
      <c r="A49" s="16" t="s">
        <v>81</v>
      </c>
      <c r="B49" s="13">
        <v>500</v>
      </c>
      <c r="C49" s="41">
        <f>Janeiro2017!C49-(F49)</f>
        <v>410</v>
      </c>
      <c r="D49" s="21" t="s">
        <v>9</v>
      </c>
      <c r="E49" s="38" t="s">
        <v>196</v>
      </c>
      <c r="F49" s="44">
        <v>10</v>
      </c>
      <c r="G49" s="26">
        <v>0</v>
      </c>
      <c r="H49" s="27">
        <f t="shared" si="0"/>
        <v>0</v>
      </c>
      <c r="I49" s="33">
        <v>1.7</v>
      </c>
      <c r="J49" s="34">
        <f t="shared" si="1"/>
        <v>17</v>
      </c>
    </row>
    <row r="50" spans="1:10">
      <c r="A50" s="16" t="s">
        <v>83</v>
      </c>
      <c r="B50" s="13">
        <v>500</v>
      </c>
      <c r="C50" s="41">
        <f>Janeiro2017!C50-(F50)</f>
        <v>300</v>
      </c>
      <c r="D50" s="21" t="s">
        <v>4</v>
      </c>
      <c r="E50" s="39" t="s">
        <v>84</v>
      </c>
      <c r="F50" s="44">
        <v>10</v>
      </c>
      <c r="G50" s="26">
        <v>3.6</v>
      </c>
      <c r="H50" s="27">
        <f t="shared" si="0"/>
        <v>36</v>
      </c>
      <c r="I50" s="33">
        <v>0</v>
      </c>
      <c r="J50" s="34">
        <f t="shared" si="1"/>
        <v>0</v>
      </c>
    </row>
    <row r="51" spans="1:10" ht="26.25">
      <c r="A51" s="16" t="s">
        <v>85</v>
      </c>
      <c r="B51" s="13">
        <v>12</v>
      </c>
      <c r="C51" s="41">
        <f>Janeiro2017!C51-(F51)</f>
        <v>6</v>
      </c>
      <c r="D51" s="21" t="s">
        <v>9</v>
      </c>
      <c r="E51" s="39" t="s">
        <v>86</v>
      </c>
      <c r="F51" s="44">
        <v>1</v>
      </c>
      <c r="G51" s="26">
        <v>0</v>
      </c>
      <c r="H51" s="27">
        <f t="shared" si="0"/>
        <v>0</v>
      </c>
      <c r="I51" s="33">
        <v>3.4</v>
      </c>
      <c r="J51" s="34">
        <f t="shared" si="1"/>
        <v>3.4</v>
      </c>
    </row>
    <row r="52" spans="1:10">
      <c r="A52" s="16" t="s">
        <v>87</v>
      </c>
      <c r="B52" s="13">
        <v>30</v>
      </c>
      <c r="C52" s="41">
        <f>Janeiro2017!C52-(F52)</f>
        <v>23</v>
      </c>
      <c r="D52" s="21" t="s">
        <v>4</v>
      </c>
      <c r="E52" s="39" t="s">
        <v>88</v>
      </c>
      <c r="F52" s="44">
        <v>1</v>
      </c>
      <c r="G52" s="26">
        <v>27</v>
      </c>
      <c r="H52" s="27">
        <f t="shared" si="0"/>
        <v>27</v>
      </c>
      <c r="I52" s="33">
        <v>0</v>
      </c>
      <c r="J52" s="34">
        <f t="shared" si="1"/>
        <v>0</v>
      </c>
    </row>
    <row r="53" spans="1:10" ht="26.25">
      <c r="A53" s="16" t="s">
        <v>89</v>
      </c>
      <c r="B53" s="13">
        <v>12</v>
      </c>
      <c r="C53" s="41">
        <f>Janeiro2017!C53-(F53)</f>
        <v>6</v>
      </c>
      <c r="D53" s="21" t="s">
        <v>90</v>
      </c>
      <c r="E53" s="39" t="s">
        <v>91</v>
      </c>
      <c r="F53" s="44">
        <v>1</v>
      </c>
      <c r="G53" s="26">
        <v>35</v>
      </c>
      <c r="H53" s="27">
        <f t="shared" si="0"/>
        <v>35</v>
      </c>
      <c r="I53" s="33">
        <v>0</v>
      </c>
      <c r="J53" s="34">
        <f t="shared" si="1"/>
        <v>0</v>
      </c>
    </row>
    <row r="54" spans="1:10" ht="26.25">
      <c r="A54" s="16" t="s">
        <v>92</v>
      </c>
      <c r="B54" s="13">
        <v>12</v>
      </c>
      <c r="C54" s="41">
        <f>Janeiro2017!C54-(F54)</f>
        <v>6</v>
      </c>
      <c r="D54" s="21" t="s">
        <v>90</v>
      </c>
      <c r="E54" s="39" t="s">
        <v>93</v>
      </c>
      <c r="F54" s="44">
        <v>1</v>
      </c>
      <c r="G54" s="26">
        <v>35</v>
      </c>
      <c r="H54" s="27">
        <f t="shared" si="0"/>
        <v>35</v>
      </c>
      <c r="I54" s="33">
        <v>0</v>
      </c>
      <c r="J54" s="34">
        <f t="shared" si="1"/>
        <v>0</v>
      </c>
    </row>
    <row r="55" spans="1:10" ht="26.25">
      <c r="A55" s="16" t="s">
        <v>94</v>
      </c>
      <c r="B55" s="13">
        <v>24</v>
      </c>
      <c r="C55" s="41">
        <f>Janeiro2017!C55-(F55)</f>
        <v>17</v>
      </c>
      <c r="D55" s="21" t="s">
        <v>9</v>
      </c>
      <c r="E55" s="39" t="s">
        <v>95</v>
      </c>
      <c r="F55" s="44">
        <v>1</v>
      </c>
      <c r="G55" s="26">
        <v>0</v>
      </c>
      <c r="H55" s="27">
        <f t="shared" si="0"/>
        <v>0</v>
      </c>
      <c r="I55" s="33">
        <v>5.5</v>
      </c>
      <c r="J55" s="34">
        <f t="shared" si="1"/>
        <v>5.5</v>
      </c>
    </row>
    <row r="56" spans="1:10">
      <c r="A56" s="16" t="s">
        <v>96</v>
      </c>
      <c r="B56" s="13">
        <v>24</v>
      </c>
      <c r="C56" s="41">
        <f>Janeiro2017!C56-(F56)</f>
        <v>17</v>
      </c>
      <c r="D56" s="21" t="s">
        <v>9</v>
      </c>
      <c r="E56" s="39" t="s">
        <v>97</v>
      </c>
      <c r="F56" s="44">
        <v>1</v>
      </c>
      <c r="G56" s="26">
        <v>0</v>
      </c>
      <c r="H56" s="27">
        <f t="shared" si="0"/>
        <v>0</v>
      </c>
      <c r="I56" s="33">
        <v>4.26</v>
      </c>
      <c r="J56" s="34">
        <f t="shared" si="1"/>
        <v>4.26</v>
      </c>
    </row>
    <row r="57" spans="1:10">
      <c r="A57" s="16" t="s">
        <v>98</v>
      </c>
      <c r="B57" s="13">
        <v>24</v>
      </c>
      <c r="C57" s="41">
        <f>Janeiro2017!C57-(F57)</f>
        <v>17</v>
      </c>
      <c r="D57" s="21" t="s">
        <v>9</v>
      </c>
      <c r="E57" s="39" t="s">
        <v>99</v>
      </c>
      <c r="F57" s="44">
        <v>1</v>
      </c>
      <c r="G57" s="26">
        <v>3.2</v>
      </c>
      <c r="H57" s="27">
        <f t="shared" si="0"/>
        <v>3.2</v>
      </c>
      <c r="I57" s="33">
        <v>0</v>
      </c>
      <c r="J57" s="34">
        <f t="shared" si="1"/>
        <v>0</v>
      </c>
    </row>
    <row r="58" spans="1:10">
      <c r="A58" s="16" t="s">
        <v>100</v>
      </c>
      <c r="B58" s="13">
        <v>24</v>
      </c>
      <c r="C58" s="41">
        <f>Janeiro2017!C58-(F58)</f>
        <v>17</v>
      </c>
      <c r="D58" s="21" t="s">
        <v>9</v>
      </c>
      <c r="E58" s="39" t="s">
        <v>101</v>
      </c>
      <c r="F58" s="44">
        <v>1</v>
      </c>
      <c r="G58" s="26">
        <v>2.2999999999999998</v>
      </c>
      <c r="H58" s="27">
        <f t="shared" si="0"/>
        <v>2.2999999999999998</v>
      </c>
      <c r="I58" s="33">
        <v>0</v>
      </c>
      <c r="J58" s="34">
        <f t="shared" si="1"/>
        <v>0</v>
      </c>
    </row>
    <row r="59" spans="1:10">
      <c r="A59" s="16" t="s">
        <v>102</v>
      </c>
      <c r="B59" s="13">
        <v>60</v>
      </c>
      <c r="C59" s="41">
        <f>Janeiro2017!C59-(F59)</f>
        <v>30</v>
      </c>
      <c r="D59" s="20" t="s">
        <v>22</v>
      </c>
      <c r="E59" s="38" t="s">
        <v>103</v>
      </c>
      <c r="F59" s="44">
        <v>5</v>
      </c>
      <c r="G59" s="26">
        <v>0</v>
      </c>
      <c r="H59" s="27">
        <f t="shared" si="0"/>
        <v>0</v>
      </c>
      <c r="I59" s="33">
        <v>2.7</v>
      </c>
      <c r="J59" s="34">
        <f t="shared" si="1"/>
        <v>13.5</v>
      </c>
    </row>
    <row r="60" spans="1:10" ht="25.5">
      <c r="A60" s="16" t="s">
        <v>104</v>
      </c>
      <c r="B60" s="13">
        <v>10</v>
      </c>
      <c r="C60" s="41">
        <f>Janeiro2017!C60-(F60)</f>
        <v>4</v>
      </c>
      <c r="D60" s="21" t="s">
        <v>105</v>
      </c>
      <c r="E60" s="38" t="s">
        <v>106</v>
      </c>
      <c r="F60" s="44">
        <v>1</v>
      </c>
      <c r="G60" s="26">
        <v>0</v>
      </c>
      <c r="H60" s="27">
        <f t="shared" si="0"/>
        <v>0</v>
      </c>
      <c r="I60" s="33">
        <v>4.5599999999999996</v>
      </c>
      <c r="J60" s="34">
        <f t="shared" si="1"/>
        <v>4.5599999999999996</v>
      </c>
    </row>
    <row r="61" spans="1:10">
      <c r="A61" s="16" t="s">
        <v>107</v>
      </c>
      <c r="B61" s="13">
        <v>200</v>
      </c>
      <c r="C61" s="41">
        <f>Janeiro2017!C61-(F61)</f>
        <v>190</v>
      </c>
      <c r="D61" s="21" t="s">
        <v>9</v>
      </c>
      <c r="E61" s="38" t="s">
        <v>108</v>
      </c>
      <c r="F61" s="44">
        <v>1</v>
      </c>
      <c r="G61" s="26">
        <v>0</v>
      </c>
      <c r="H61" s="27">
        <f t="shared" si="0"/>
        <v>0</v>
      </c>
      <c r="I61" s="33">
        <v>3.95</v>
      </c>
      <c r="J61" s="34">
        <f t="shared" si="1"/>
        <v>3.95</v>
      </c>
    </row>
    <row r="62" spans="1:10">
      <c r="A62" s="16" t="s">
        <v>109</v>
      </c>
      <c r="B62" s="13">
        <v>200</v>
      </c>
      <c r="C62" s="41">
        <f>Janeiro2017!C62-(F62)</f>
        <v>185</v>
      </c>
      <c r="D62" s="20" t="s">
        <v>22</v>
      </c>
      <c r="E62" s="38" t="s">
        <v>184</v>
      </c>
      <c r="F62" s="44">
        <v>2</v>
      </c>
      <c r="G62" s="26">
        <v>0</v>
      </c>
      <c r="H62" s="27">
        <f t="shared" si="0"/>
        <v>0</v>
      </c>
      <c r="I62" s="33">
        <v>4.0999999999999996</v>
      </c>
      <c r="J62" s="34">
        <f t="shared" si="1"/>
        <v>8.1999999999999993</v>
      </c>
    </row>
    <row r="63" spans="1:10">
      <c r="A63" s="16" t="s">
        <v>110</v>
      </c>
      <c r="B63" s="13">
        <v>200</v>
      </c>
      <c r="C63" s="41">
        <f>Janeiro2017!C63-(F63)</f>
        <v>180</v>
      </c>
      <c r="D63" s="20" t="s">
        <v>22</v>
      </c>
      <c r="E63" s="38" t="s">
        <v>111</v>
      </c>
      <c r="F63" s="44">
        <v>2</v>
      </c>
      <c r="G63" s="26">
        <v>2.2999999999999998</v>
      </c>
      <c r="H63" s="27">
        <f t="shared" si="0"/>
        <v>4.5999999999999996</v>
      </c>
      <c r="I63" s="33">
        <v>0</v>
      </c>
      <c r="J63" s="34">
        <f t="shared" si="1"/>
        <v>0</v>
      </c>
    </row>
    <row r="64" spans="1:10">
      <c r="A64" s="16" t="s">
        <v>112</v>
      </c>
      <c r="B64" s="13">
        <v>20</v>
      </c>
      <c r="C64" s="41">
        <f>Janeiro2017!C64-(F64)</f>
        <v>14</v>
      </c>
      <c r="D64" s="20" t="s">
        <v>22</v>
      </c>
      <c r="E64" s="38" t="s">
        <v>113</v>
      </c>
      <c r="F64" s="44">
        <v>1</v>
      </c>
      <c r="G64" s="26">
        <v>0</v>
      </c>
      <c r="H64" s="27">
        <f t="shared" si="0"/>
        <v>0</v>
      </c>
      <c r="I64" s="33">
        <v>3.1</v>
      </c>
      <c r="J64" s="34">
        <f t="shared" si="1"/>
        <v>3.1</v>
      </c>
    </row>
    <row r="65" spans="1:10">
      <c r="A65" s="16" t="s">
        <v>114</v>
      </c>
      <c r="B65" s="13">
        <v>150</v>
      </c>
      <c r="C65" s="41">
        <f>Janeiro2017!C65-(F65)</f>
        <v>118</v>
      </c>
      <c r="D65" s="20" t="s">
        <v>22</v>
      </c>
      <c r="E65" s="39" t="s">
        <v>115</v>
      </c>
      <c r="F65" s="44">
        <v>4</v>
      </c>
      <c r="G65" s="26">
        <v>0</v>
      </c>
      <c r="H65" s="27">
        <f t="shared" si="0"/>
        <v>0</v>
      </c>
      <c r="I65" s="33">
        <v>4.0999999999999996</v>
      </c>
      <c r="J65" s="34">
        <f t="shared" si="1"/>
        <v>16.399999999999999</v>
      </c>
    </row>
    <row r="66" spans="1:10">
      <c r="A66" s="16" t="s">
        <v>116</v>
      </c>
      <c r="B66" s="12">
        <v>29</v>
      </c>
      <c r="C66" s="41">
        <f>Janeiro2017!C66-(F66)</f>
        <v>22</v>
      </c>
      <c r="D66" s="20" t="s">
        <v>90</v>
      </c>
      <c r="E66" s="38" t="s">
        <v>185</v>
      </c>
      <c r="F66" s="44">
        <v>1</v>
      </c>
      <c r="G66" s="26">
        <v>60</v>
      </c>
      <c r="H66" s="27">
        <f t="shared" si="0"/>
        <v>60</v>
      </c>
      <c r="I66" s="33">
        <v>0</v>
      </c>
      <c r="J66" s="34">
        <f t="shared" si="1"/>
        <v>0</v>
      </c>
    </row>
    <row r="67" spans="1:10">
      <c r="A67" s="16" t="s">
        <v>117</v>
      </c>
      <c r="B67" s="12">
        <v>420</v>
      </c>
      <c r="C67" s="41">
        <f>Janeiro2017!C67-(F67)</f>
        <v>375</v>
      </c>
      <c r="D67" s="20" t="s">
        <v>22</v>
      </c>
      <c r="E67" s="38" t="s">
        <v>118</v>
      </c>
      <c r="F67" s="44">
        <v>5</v>
      </c>
      <c r="G67" s="26">
        <v>1.52</v>
      </c>
      <c r="H67" s="27">
        <f t="shared" si="0"/>
        <v>7.6</v>
      </c>
      <c r="I67" s="33">
        <v>0</v>
      </c>
      <c r="J67" s="34">
        <f t="shared" si="1"/>
        <v>0</v>
      </c>
    </row>
    <row r="68" spans="1:10">
      <c r="A68" s="16" t="s">
        <v>119</v>
      </c>
      <c r="B68" s="12">
        <v>144</v>
      </c>
      <c r="C68" s="41">
        <f>Janeiro2017!C68-(F68)</f>
        <v>107</v>
      </c>
      <c r="D68" s="20" t="s">
        <v>22</v>
      </c>
      <c r="E68" s="38" t="s">
        <v>120</v>
      </c>
      <c r="F68" s="44">
        <v>5</v>
      </c>
      <c r="G68" s="26">
        <v>9.5</v>
      </c>
      <c r="H68" s="27">
        <f t="shared" si="0"/>
        <v>47.5</v>
      </c>
      <c r="I68" s="33">
        <v>0</v>
      </c>
      <c r="J68" s="34">
        <f t="shared" si="1"/>
        <v>0</v>
      </c>
    </row>
    <row r="69" spans="1:10">
      <c r="A69" s="16" t="s">
        <v>121</v>
      </c>
      <c r="B69" s="12">
        <v>144</v>
      </c>
      <c r="C69" s="41">
        <f>Janeiro2017!C69-(F69)</f>
        <v>107</v>
      </c>
      <c r="D69" s="20" t="s">
        <v>22</v>
      </c>
      <c r="E69" s="38" t="s">
        <v>122</v>
      </c>
      <c r="F69" s="44">
        <v>5</v>
      </c>
      <c r="G69" s="26">
        <v>9</v>
      </c>
      <c r="H69" s="27">
        <f t="shared" si="0"/>
        <v>45</v>
      </c>
      <c r="I69" s="33">
        <v>0</v>
      </c>
      <c r="J69" s="34">
        <f t="shared" si="1"/>
        <v>0</v>
      </c>
    </row>
    <row r="70" spans="1:10">
      <c r="A70" s="16" t="s">
        <v>123</v>
      </c>
      <c r="B70" s="12">
        <v>10</v>
      </c>
      <c r="C70" s="41">
        <f>Janeiro2017!C70-(F70)</f>
        <v>4</v>
      </c>
      <c r="D70" s="20" t="s">
        <v>22</v>
      </c>
      <c r="E70" s="38" t="s">
        <v>124</v>
      </c>
      <c r="F70" s="44">
        <v>1</v>
      </c>
      <c r="G70" s="26">
        <v>0</v>
      </c>
      <c r="H70" s="27">
        <f t="shared" si="0"/>
        <v>0</v>
      </c>
      <c r="I70" s="33">
        <v>8.1</v>
      </c>
      <c r="J70" s="34">
        <f t="shared" si="1"/>
        <v>8.1</v>
      </c>
    </row>
    <row r="71" spans="1:10">
      <c r="A71" s="16" t="s">
        <v>125</v>
      </c>
      <c r="B71" s="12">
        <v>60</v>
      </c>
      <c r="C71" s="41">
        <f>Janeiro2017!C71-(F71)</f>
        <v>50</v>
      </c>
      <c r="D71" s="20" t="s">
        <v>22</v>
      </c>
      <c r="E71" s="38" t="s">
        <v>126</v>
      </c>
      <c r="F71" s="44">
        <v>1</v>
      </c>
      <c r="G71" s="26">
        <v>4</v>
      </c>
      <c r="H71" s="27">
        <f t="shared" si="0"/>
        <v>4</v>
      </c>
      <c r="I71" s="33">
        <v>0</v>
      </c>
      <c r="J71" s="34">
        <f t="shared" si="1"/>
        <v>0</v>
      </c>
    </row>
    <row r="72" spans="1:10">
      <c r="A72" s="16" t="s">
        <v>127</v>
      </c>
      <c r="B72" s="12">
        <v>20</v>
      </c>
      <c r="C72" s="41">
        <f>Janeiro2017!C72-(F72)</f>
        <v>14</v>
      </c>
      <c r="D72" s="20" t="s">
        <v>22</v>
      </c>
      <c r="E72" s="38" t="s">
        <v>128</v>
      </c>
      <c r="F72" s="44">
        <v>1</v>
      </c>
      <c r="G72" s="26">
        <v>0</v>
      </c>
      <c r="H72" s="27">
        <f t="shared" ref="H72:H95" si="2">F72*G72</f>
        <v>0</v>
      </c>
      <c r="I72" s="33">
        <v>5.95</v>
      </c>
      <c r="J72" s="34">
        <f t="shared" si="1"/>
        <v>5.95</v>
      </c>
    </row>
    <row r="73" spans="1:10">
      <c r="A73" s="16" t="s">
        <v>129</v>
      </c>
      <c r="B73" s="12">
        <v>192</v>
      </c>
      <c r="C73" s="41">
        <f>Janeiro2017!C73-(F73)</f>
        <v>151</v>
      </c>
      <c r="D73" s="20" t="s">
        <v>9</v>
      </c>
      <c r="E73" s="38" t="s">
        <v>130</v>
      </c>
      <c r="F73" s="44">
        <v>5</v>
      </c>
      <c r="G73" s="26">
        <v>11.8</v>
      </c>
      <c r="H73" s="27">
        <f t="shared" si="2"/>
        <v>59</v>
      </c>
      <c r="I73" s="33">
        <v>0</v>
      </c>
      <c r="J73" s="34">
        <f t="shared" ref="J73:J95" si="3">F73*I73</f>
        <v>0</v>
      </c>
    </row>
    <row r="74" spans="1:10">
      <c r="A74" s="1" t="s">
        <v>131</v>
      </c>
      <c r="B74" s="2">
        <v>192</v>
      </c>
      <c r="C74" s="41">
        <f>Janeiro2017!C74-(F74)</f>
        <v>192</v>
      </c>
      <c r="D74" s="3" t="s">
        <v>9</v>
      </c>
      <c r="E74" s="3" t="s">
        <v>132</v>
      </c>
      <c r="F74" s="8"/>
      <c r="G74" s="9">
        <v>0</v>
      </c>
      <c r="H74" s="10">
        <f t="shared" si="2"/>
        <v>0</v>
      </c>
      <c r="I74" s="9">
        <v>0</v>
      </c>
      <c r="J74" s="10">
        <f t="shared" si="3"/>
        <v>0</v>
      </c>
    </row>
    <row r="75" spans="1:10">
      <c r="A75" s="17" t="s">
        <v>131</v>
      </c>
      <c r="B75" s="12">
        <v>15</v>
      </c>
      <c r="C75" s="41">
        <f>Janeiro2017!C75-(F75)</f>
        <v>9</v>
      </c>
      <c r="D75" s="20" t="s">
        <v>22</v>
      </c>
      <c r="E75" s="38" t="s">
        <v>194</v>
      </c>
      <c r="F75" s="44">
        <v>1</v>
      </c>
      <c r="G75" s="26">
        <v>15</v>
      </c>
      <c r="H75" s="27">
        <f t="shared" si="2"/>
        <v>15</v>
      </c>
      <c r="I75" s="33">
        <v>0</v>
      </c>
      <c r="J75" s="34">
        <f t="shared" si="3"/>
        <v>0</v>
      </c>
    </row>
    <row r="76" spans="1:10">
      <c r="A76" s="17" t="s">
        <v>133</v>
      </c>
      <c r="B76" s="12">
        <v>15</v>
      </c>
      <c r="C76" s="41">
        <f>Janeiro2017!C76-(F76)</f>
        <v>9</v>
      </c>
      <c r="D76" s="20" t="s">
        <v>22</v>
      </c>
      <c r="E76" s="46" t="s">
        <v>135</v>
      </c>
      <c r="F76" s="44">
        <v>1</v>
      </c>
      <c r="G76" s="26">
        <v>13</v>
      </c>
      <c r="H76" s="27">
        <f t="shared" si="2"/>
        <v>13</v>
      </c>
      <c r="I76" s="33">
        <v>0</v>
      </c>
      <c r="J76" s="34">
        <f t="shared" si="3"/>
        <v>0</v>
      </c>
    </row>
    <row r="77" spans="1:10">
      <c r="A77" s="17" t="s">
        <v>134</v>
      </c>
      <c r="B77" s="12">
        <v>10</v>
      </c>
      <c r="C77" s="41">
        <f>Janeiro2017!C77-(F77)</f>
        <v>4</v>
      </c>
      <c r="D77" s="20" t="s">
        <v>22</v>
      </c>
      <c r="E77" s="38" t="s">
        <v>186</v>
      </c>
      <c r="F77" s="44">
        <v>1</v>
      </c>
      <c r="G77" s="26">
        <v>0</v>
      </c>
      <c r="H77" s="27">
        <f t="shared" si="2"/>
        <v>0</v>
      </c>
      <c r="I77" s="33">
        <v>5.5</v>
      </c>
      <c r="J77" s="34">
        <f t="shared" si="3"/>
        <v>5.5</v>
      </c>
    </row>
    <row r="78" spans="1:10">
      <c r="A78" s="17" t="s">
        <v>136</v>
      </c>
      <c r="B78" s="12">
        <v>10</v>
      </c>
      <c r="C78" s="41">
        <f>Janeiro2017!C78-(F78)</f>
        <v>4</v>
      </c>
      <c r="D78" s="20" t="s">
        <v>22</v>
      </c>
      <c r="E78" s="38" t="s">
        <v>138</v>
      </c>
      <c r="F78" s="44">
        <v>1</v>
      </c>
      <c r="G78" s="26">
        <v>20</v>
      </c>
      <c r="H78" s="27">
        <f t="shared" si="2"/>
        <v>20</v>
      </c>
      <c r="I78" s="33">
        <v>0</v>
      </c>
      <c r="J78" s="34">
        <f t="shared" si="3"/>
        <v>0</v>
      </c>
    </row>
    <row r="79" spans="1:10">
      <c r="A79" s="17" t="s">
        <v>137</v>
      </c>
      <c r="B79" s="12">
        <v>10</v>
      </c>
      <c r="C79" s="41">
        <f>Janeiro2017!C79-(F79)</f>
        <v>4</v>
      </c>
      <c r="D79" s="20" t="s">
        <v>22</v>
      </c>
      <c r="E79" s="38" t="s">
        <v>140</v>
      </c>
      <c r="F79" s="44">
        <v>1</v>
      </c>
      <c r="G79" s="26">
        <v>0</v>
      </c>
      <c r="H79" s="27">
        <f t="shared" si="2"/>
        <v>0</v>
      </c>
      <c r="I79" s="33">
        <v>70</v>
      </c>
      <c r="J79" s="34">
        <f t="shared" si="3"/>
        <v>70</v>
      </c>
    </row>
    <row r="80" spans="1:10">
      <c r="A80" s="17" t="s">
        <v>139</v>
      </c>
      <c r="B80" s="12">
        <v>72</v>
      </c>
      <c r="C80" s="41">
        <f>Janeiro2017!C80-(F80)</f>
        <v>56</v>
      </c>
      <c r="D80" s="20" t="s">
        <v>22</v>
      </c>
      <c r="E80" s="38" t="s">
        <v>142</v>
      </c>
      <c r="F80" s="44">
        <v>2</v>
      </c>
      <c r="G80" s="26">
        <v>3.6</v>
      </c>
      <c r="H80" s="27">
        <f t="shared" si="2"/>
        <v>7.2</v>
      </c>
      <c r="I80" s="33">
        <v>0</v>
      </c>
      <c r="J80" s="34">
        <f t="shared" si="3"/>
        <v>0</v>
      </c>
    </row>
    <row r="81" spans="1:11">
      <c r="A81" s="17" t="s">
        <v>141</v>
      </c>
      <c r="B81" s="12">
        <v>48</v>
      </c>
      <c r="C81" s="41">
        <f>Janeiro2017!C81-(F81)</f>
        <v>34</v>
      </c>
      <c r="D81" s="20" t="s">
        <v>4</v>
      </c>
      <c r="E81" s="38" t="s">
        <v>197</v>
      </c>
      <c r="F81" s="44">
        <v>2</v>
      </c>
      <c r="G81" s="26">
        <v>6.5</v>
      </c>
      <c r="H81" s="27">
        <f t="shared" si="2"/>
        <v>13</v>
      </c>
      <c r="I81" s="33">
        <v>0</v>
      </c>
      <c r="J81" s="34">
        <f t="shared" si="3"/>
        <v>0</v>
      </c>
    </row>
    <row r="82" spans="1:11">
      <c r="A82" s="17" t="s">
        <v>143</v>
      </c>
      <c r="B82" s="12">
        <v>96</v>
      </c>
      <c r="C82" s="41">
        <f>Janeiro2017!C82-(F82)</f>
        <v>78</v>
      </c>
      <c r="D82" s="20" t="s">
        <v>22</v>
      </c>
      <c r="E82" s="38" t="s">
        <v>146</v>
      </c>
      <c r="F82" s="44">
        <v>2</v>
      </c>
      <c r="G82" s="26">
        <v>2</v>
      </c>
      <c r="H82" s="27">
        <f t="shared" si="2"/>
        <v>4</v>
      </c>
      <c r="I82" s="33">
        <v>0</v>
      </c>
      <c r="J82" s="34">
        <f t="shared" si="3"/>
        <v>0</v>
      </c>
    </row>
    <row r="83" spans="1:11">
      <c r="A83" s="17" t="s">
        <v>145</v>
      </c>
      <c r="B83" s="12">
        <v>90</v>
      </c>
      <c r="C83" s="41">
        <f>Janeiro2017!C83-(F83)</f>
        <v>74</v>
      </c>
      <c r="D83" s="20" t="s">
        <v>9</v>
      </c>
      <c r="E83" s="38" t="s">
        <v>148</v>
      </c>
      <c r="F83" s="44">
        <v>2</v>
      </c>
      <c r="G83" s="26">
        <v>9</v>
      </c>
      <c r="H83" s="27">
        <f t="shared" si="2"/>
        <v>18</v>
      </c>
      <c r="I83" s="33">
        <v>0</v>
      </c>
      <c r="J83" s="34">
        <f t="shared" si="3"/>
        <v>0</v>
      </c>
    </row>
    <row r="84" spans="1:11" ht="25.5">
      <c r="A84" s="17" t="s">
        <v>147</v>
      </c>
      <c r="B84" s="12">
        <v>48</v>
      </c>
      <c r="C84" s="41">
        <f>Janeiro2017!C84-(F84)</f>
        <v>34</v>
      </c>
      <c r="D84" s="20" t="s">
        <v>22</v>
      </c>
      <c r="E84" s="38" t="s">
        <v>193</v>
      </c>
      <c r="F84" s="44">
        <v>2</v>
      </c>
      <c r="G84" s="26">
        <v>0</v>
      </c>
      <c r="H84" s="27">
        <f t="shared" si="2"/>
        <v>0</v>
      </c>
      <c r="I84" s="33">
        <v>0.7</v>
      </c>
      <c r="J84" s="34">
        <f t="shared" si="3"/>
        <v>1.4</v>
      </c>
    </row>
    <row r="85" spans="1:11">
      <c r="A85" s="17" t="s">
        <v>149</v>
      </c>
      <c r="B85" s="12">
        <v>144</v>
      </c>
      <c r="C85" s="41">
        <f>Janeiro2017!C85-(F85)</f>
        <v>107</v>
      </c>
      <c r="D85" s="20" t="s">
        <v>9</v>
      </c>
      <c r="E85" s="38" t="s">
        <v>151</v>
      </c>
      <c r="F85" s="44">
        <v>5</v>
      </c>
      <c r="G85" s="26">
        <v>2.5</v>
      </c>
      <c r="H85" s="27">
        <f t="shared" si="2"/>
        <v>12.5</v>
      </c>
      <c r="I85" s="33">
        <v>0</v>
      </c>
      <c r="J85" s="34">
        <f t="shared" si="3"/>
        <v>0</v>
      </c>
    </row>
    <row r="86" spans="1:11">
      <c r="A86" s="17" t="s">
        <v>150</v>
      </c>
      <c r="B86" s="12">
        <v>24</v>
      </c>
      <c r="C86" s="41">
        <f>Janeiro2017!C86-(F86)</f>
        <v>17</v>
      </c>
      <c r="D86" s="20" t="s">
        <v>9</v>
      </c>
      <c r="E86" s="38" t="s">
        <v>153</v>
      </c>
      <c r="F86" s="44">
        <v>1</v>
      </c>
      <c r="G86" s="26">
        <v>0</v>
      </c>
      <c r="H86" s="27">
        <f t="shared" si="2"/>
        <v>0</v>
      </c>
      <c r="I86" s="33">
        <v>1.55</v>
      </c>
      <c r="J86" s="34">
        <f t="shared" si="3"/>
        <v>1.55</v>
      </c>
    </row>
    <row r="87" spans="1:11">
      <c r="A87" s="17" t="s">
        <v>152</v>
      </c>
      <c r="B87" s="12">
        <v>200</v>
      </c>
      <c r="C87" s="41">
        <f>Janeiro2017!C87-(F87)</f>
        <v>180</v>
      </c>
      <c r="D87" s="20" t="s">
        <v>22</v>
      </c>
      <c r="E87" s="38" t="s">
        <v>187</v>
      </c>
      <c r="F87" s="44">
        <v>2</v>
      </c>
      <c r="G87" s="26">
        <v>13.5</v>
      </c>
      <c r="H87" s="27">
        <f t="shared" si="2"/>
        <v>27</v>
      </c>
      <c r="I87" s="33">
        <v>0</v>
      </c>
      <c r="J87" s="34">
        <f t="shared" si="3"/>
        <v>0</v>
      </c>
    </row>
    <row r="88" spans="1:11">
      <c r="A88" s="17" t="s">
        <v>154</v>
      </c>
      <c r="B88" s="12">
        <v>192</v>
      </c>
      <c r="C88" s="41">
        <f>Janeiro2017!C88-(F88)</f>
        <v>172</v>
      </c>
      <c r="D88" s="20" t="s">
        <v>22</v>
      </c>
      <c r="E88" s="38" t="s">
        <v>156</v>
      </c>
      <c r="F88" s="44">
        <v>2</v>
      </c>
      <c r="G88" s="26">
        <v>8</v>
      </c>
      <c r="H88" s="27">
        <f t="shared" si="2"/>
        <v>16</v>
      </c>
      <c r="I88" s="33">
        <v>0</v>
      </c>
      <c r="J88" s="34">
        <f t="shared" si="3"/>
        <v>0</v>
      </c>
    </row>
    <row r="89" spans="1:11">
      <c r="A89" s="17" t="s">
        <v>155</v>
      </c>
      <c r="B89" s="12">
        <v>144</v>
      </c>
      <c r="C89" s="41">
        <f>Janeiro2017!C89-(F89)</f>
        <v>122</v>
      </c>
      <c r="D89" s="20" t="s">
        <v>22</v>
      </c>
      <c r="E89" s="38" t="s">
        <v>158</v>
      </c>
      <c r="F89" s="44">
        <v>2</v>
      </c>
      <c r="G89" s="26">
        <v>4</v>
      </c>
      <c r="H89" s="27">
        <f t="shared" si="2"/>
        <v>8</v>
      </c>
      <c r="I89" s="33">
        <v>0</v>
      </c>
      <c r="J89" s="34">
        <f t="shared" si="3"/>
        <v>0</v>
      </c>
    </row>
    <row r="90" spans="1:11">
      <c r="A90" s="17" t="s">
        <v>157</v>
      </c>
      <c r="B90" s="12">
        <v>60</v>
      </c>
      <c r="C90" s="41">
        <f>Janeiro2017!C90-(F90)</f>
        <v>50</v>
      </c>
      <c r="D90" s="20" t="s">
        <v>22</v>
      </c>
      <c r="E90" s="38" t="s">
        <v>160</v>
      </c>
      <c r="F90" s="44">
        <v>1</v>
      </c>
      <c r="G90" s="26">
        <v>0</v>
      </c>
      <c r="H90" s="27">
        <f t="shared" si="2"/>
        <v>0</v>
      </c>
      <c r="I90" s="33">
        <v>3.9</v>
      </c>
      <c r="J90" s="34">
        <f t="shared" si="3"/>
        <v>3.9</v>
      </c>
    </row>
    <row r="91" spans="1:11" ht="25.5">
      <c r="A91" s="17" t="s">
        <v>159</v>
      </c>
      <c r="B91" s="12">
        <v>24</v>
      </c>
      <c r="C91" s="41">
        <f>Janeiro2017!C91-(F91)</f>
        <v>17</v>
      </c>
      <c r="D91" s="20" t="s">
        <v>9</v>
      </c>
      <c r="E91" s="38" t="s">
        <v>162</v>
      </c>
      <c r="F91" s="44">
        <v>1</v>
      </c>
      <c r="G91" s="26">
        <v>0</v>
      </c>
      <c r="H91" s="27">
        <f t="shared" si="2"/>
        <v>0</v>
      </c>
      <c r="I91" s="33">
        <v>5.9</v>
      </c>
      <c r="J91" s="34">
        <f t="shared" si="3"/>
        <v>5.9</v>
      </c>
    </row>
    <row r="92" spans="1:11">
      <c r="A92" s="17" t="s">
        <v>161</v>
      </c>
      <c r="B92" s="12">
        <v>96</v>
      </c>
      <c r="C92" s="41">
        <f>Janeiro2017!C92-(F92)</f>
        <v>78</v>
      </c>
      <c r="D92" s="20" t="s">
        <v>22</v>
      </c>
      <c r="E92" s="38" t="s">
        <v>164</v>
      </c>
      <c r="F92" s="44">
        <v>2</v>
      </c>
      <c r="G92" s="26">
        <v>0</v>
      </c>
      <c r="H92" s="27">
        <f t="shared" si="2"/>
        <v>0</v>
      </c>
      <c r="I92" s="33">
        <v>7</v>
      </c>
      <c r="J92" s="34">
        <f t="shared" si="3"/>
        <v>14</v>
      </c>
    </row>
    <row r="93" spans="1:11">
      <c r="A93" s="17" t="s">
        <v>163</v>
      </c>
      <c r="B93" s="12">
        <v>96</v>
      </c>
      <c r="C93" s="41">
        <f>Janeiro2017!C93-(F93)</f>
        <v>78</v>
      </c>
      <c r="D93" s="20" t="s">
        <v>22</v>
      </c>
      <c r="E93" s="38" t="s">
        <v>166</v>
      </c>
      <c r="F93" s="44">
        <v>2</v>
      </c>
      <c r="G93" s="26">
        <v>0</v>
      </c>
      <c r="H93" s="27">
        <f t="shared" si="2"/>
        <v>0</v>
      </c>
      <c r="I93" s="33">
        <v>4</v>
      </c>
      <c r="J93" s="34">
        <f t="shared" si="3"/>
        <v>8</v>
      </c>
    </row>
    <row r="94" spans="1:11">
      <c r="A94" s="17" t="s">
        <v>165</v>
      </c>
      <c r="B94" s="12">
        <v>12</v>
      </c>
      <c r="C94" s="41">
        <f>Janeiro2017!C94-(F94)</f>
        <v>6</v>
      </c>
      <c r="D94" s="20" t="s">
        <v>22</v>
      </c>
      <c r="E94" s="38" t="s">
        <v>168</v>
      </c>
      <c r="F94" s="44">
        <v>1</v>
      </c>
      <c r="G94" s="26">
        <v>0</v>
      </c>
      <c r="H94" s="27">
        <f t="shared" si="2"/>
        <v>0</v>
      </c>
      <c r="I94" s="33">
        <v>6.9</v>
      </c>
      <c r="J94" s="34">
        <f t="shared" si="3"/>
        <v>6.9</v>
      </c>
    </row>
    <row r="95" spans="1:11" ht="15.75" thickBot="1">
      <c r="A95" s="18" t="s">
        <v>167</v>
      </c>
      <c r="B95" s="14">
        <v>60</v>
      </c>
      <c r="C95" s="41">
        <f>Janeiro2017!C95-(F95)</f>
        <v>50</v>
      </c>
      <c r="D95" s="22" t="s">
        <v>22</v>
      </c>
      <c r="E95" s="40" t="s">
        <v>169</v>
      </c>
      <c r="F95" s="45">
        <v>1</v>
      </c>
      <c r="G95" s="28">
        <v>20</v>
      </c>
      <c r="H95" s="29">
        <f t="shared" si="2"/>
        <v>20</v>
      </c>
      <c r="I95" s="35">
        <v>0</v>
      </c>
      <c r="J95" s="36">
        <f t="shared" si="3"/>
        <v>0</v>
      </c>
    </row>
    <row r="96" spans="1:11" ht="16.5" thickBot="1">
      <c r="A96" s="64" t="s">
        <v>172</v>
      </c>
      <c r="B96" s="65"/>
      <c r="C96" s="65"/>
      <c r="D96" s="65"/>
      <c r="E96" s="65"/>
      <c r="F96" s="65"/>
      <c r="G96" s="66">
        <f>SUM(H8:H95)</f>
        <v>2128.6999999999998</v>
      </c>
      <c r="H96" s="67"/>
      <c r="I96" s="68">
        <f>SUM(J8:J95)</f>
        <v>2250.42</v>
      </c>
      <c r="J96" s="69"/>
      <c r="K96" s="6"/>
    </row>
    <row r="97" spans="9:10">
      <c r="I97" s="7"/>
      <c r="J97" s="7"/>
    </row>
  </sheetData>
  <mergeCells count="15">
    <mergeCell ref="A96:F96"/>
    <mergeCell ref="G96:H96"/>
    <mergeCell ref="I96:J96"/>
    <mergeCell ref="A1:J1"/>
    <mergeCell ref="A2:J2"/>
    <mergeCell ref="A3:J3"/>
    <mergeCell ref="A4:J5"/>
    <mergeCell ref="A6:A7"/>
    <mergeCell ref="B6:B7"/>
    <mergeCell ref="C6:C7"/>
    <mergeCell ref="D6:D7"/>
    <mergeCell ref="E6:E7"/>
    <mergeCell ref="F6:F7"/>
    <mergeCell ref="G6:H6"/>
    <mergeCell ref="I6:J6"/>
  </mergeCells>
  <conditionalFormatting sqref="C8:C95">
    <cfRule type="cellIs" dxfId="27" priority="28" operator="lessThanOrEqual">
      <formula>0</formula>
    </cfRule>
  </conditionalFormatting>
  <conditionalFormatting sqref="C23:C32">
    <cfRule type="cellIs" dxfId="26" priority="27" operator="lessThanOrEqual">
      <formula>0</formula>
    </cfRule>
  </conditionalFormatting>
  <conditionalFormatting sqref="C33:C36">
    <cfRule type="cellIs" dxfId="25" priority="26" operator="lessThanOrEqual">
      <formula>0</formula>
    </cfRule>
  </conditionalFormatting>
  <conditionalFormatting sqref="C38:C52">
    <cfRule type="cellIs" dxfId="24" priority="25" operator="lessThanOrEqual">
      <formula>0</formula>
    </cfRule>
  </conditionalFormatting>
  <conditionalFormatting sqref="C53:C62">
    <cfRule type="cellIs" dxfId="23" priority="24" operator="lessThanOrEqual">
      <formula>0</formula>
    </cfRule>
  </conditionalFormatting>
  <conditionalFormatting sqref="C63:C66">
    <cfRule type="cellIs" dxfId="22" priority="23" operator="lessThanOrEqual">
      <formula>0</formula>
    </cfRule>
  </conditionalFormatting>
  <conditionalFormatting sqref="C67:C69">
    <cfRule type="cellIs" dxfId="21" priority="22" operator="lessThanOrEqual">
      <formula>0</formula>
    </cfRule>
  </conditionalFormatting>
  <conditionalFormatting sqref="C70:C73">
    <cfRule type="cellIs" dxfId="20" priority="21" operator="lessThanOrEqual">
      <formula>0</formula>
    </cfRule>
  </conditionalFormatting>
  <conditionalFormatting sqref="C75:C77">
    <cfRule type="cellIs" dxfId="19" priority="20" operator="lessThanOrEqual">
      <formula>0</formula>
    </cfRule>
  </conditionalFormatting>
  <conditionalFormatting sqref="C78:C81">
    <cfRule type="cellIs" dxfId="18" priority="19" operator="lessThanOrEqual">
      <formula>0</formula>
    </cfRule>
  </conditionalFormatting>
  <conditionalFormatting sqref="C82:C84">
    <cfRule type="cellIs" dxfId="17" priority="18" operator="lessThanOrEqual">
      <formula>0</formula>
    </cfRule>
  </conditionalFormatting>
  <conditionalFormatting sqref="C85:C88">
    <cfRule type="cellIs" dxfId="16" priority="17" operator="lessThanOrEqual">
      <formula>0</formula>
    </cfRule>
  </conditionalFormatting>
  <conditionalFormatting sqref="C89:C91">
    <cfRule type="cellIs" dxfId="15" priority="16" operator="lessThanOrEqual">
      <formula>0</formula>
    </cfRule>
  </conditionalFormatting>
  <conditionalFormatting sqref="C92:C95">
    <cfRule type="cellIs" dxfId="14" priority="15" operator="lessThanOrEqual">
      <formula>0</formula>
    </cfRule>
  </conditionalFormatting>
  <conditionalFormatting sqref="C8:C95">
    <cfRule type="cellIs" dxfId="13" priority="14" operator="lessThanOrEqual">
      <formula>0</formula>
    </cfRule>
  </conditionalFormatting>
  <conditionalFormatting sqref="C23:C32">
    <cfRule type="cellIs" dxfId="12" priority="13" operator="lessThanOrEqual">
      <formula>0</formula>
    </cfRule>
  </conditionalFormatting>
  <conditionalFormatting sqref="C33:C36">
    <cfRule type="cellIs" dxfId="11" priority="12" operator="lessThanOrEqual">
      <formula>0</formula>
    </cfRule>
  </conditionalFormatting>
  <conditionalFormatting sqref="C38:C52">
    <cfRule type="cellIs" dxfId="10" priority="11" operator="lessThanOrEqual">
      <formula>0</formula>
    </cfRule>
  </conditionalFormatting>
  <conditionalFormatting sqref="C53:C62">
    <cfRule type="cellIs" dxfId="9" priority="10" operator="lessThanOrEqual">
      <formula>0</formula>
    </cfRule>
  </conditionalFormatting>
  <conditionalFormatting sqref="C63:C66">
    <cfRule type="cellIs" dxfId="8" priority="9" operator="lessThanOrEqual">
      <formula>0</formula>
    </cfRule>
  </conditionalFormatting>
  <conditionalFormatting sqref="C67:C69">
    <cfRule type="cellIs" dxfId="7" priority="8" operator="lessThanOrEqual">
      <formula>0</formula>
    </cfRule>
  </conditionalFormatting>
  <conditionalFormatting sqref="C70:C73">
    <cfRule type="cellIs" dxfId="6" priority="7" operator="lessThanOrEqual">
      <formula>0</formula>
    </cfRule>
  </conditionalFormatting>
  <conditionalFormatting sqref="C75:C77">
    <cfRule type="cellIs" dxfId="5" priority="6" operator="lessThanOrEqual">
      <formula>0</formula>
    </cfRule>
  </conditionalFormatting>
  <conditionalFormatting sqref="C78:C81">
    <cfRule type="cellIs" dxfId="4" priority="5" operator="lessThanOrEqual">
      <formula>0</formula>
    </cfRule>
  </conditionalFormatting>
  <conditionalFormatting sqref="C82:C84">
    <cfRule type="cellIs" dxfId="3" priority="4" operator="lessThanOrEqual">
      <formula>0</formula>
    </cfRule>
  </conditionalFormatting>
  <conditionalFormatting sqref="C85:C88">
    <cfRule type="cellIs" dxfId="2" priority="3" operator="lessThanOrEqual">
      <formula>0</formula>
    </cfRule>
  </conditionalFormatting>
  <conditionalFormatting sqref="C89:C91">
    <cfRule type="cellIs" dxfId="1" priority="2" operator="lessThanOrEqual">
      <formula>0</formula>
    </cfRule>
  </conditionalFormatting>
  <conditionalFormatting sqref="C92:C95">
    <cfRule type="cellIs" dxfId="0" priority="1" operator="lessThanOr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0"/>
  <sheetViews>
    <sheetView tabSelected="1" view="pageBreakPreview" topLeftCell="A79" zoomScale="60" zoomScaleNormal="130" workbookViewId="0">
      <selection activeCell="G7" sqref="G7"/>
    </sheetView>
  </sheetViews>
  <sheetFormatPr defaultRowHeight="15"/>
  <cols>
    <col min="1" max="1" width="9.140625" style="53"/>
    <col min="2" max="2" width="12.42578125" style="53" customWidth="1"/>
    <col min="3" max="3" width="9.140625" style="53"/>
    <col min="4" max="4" width="50" style="53" customWidth="1"/>
    <col min="5" max="5" width="11.28515625" style="53" customWidth="1"/>
    <col min="6" max="6" width="12.28515625" style="53" customWidth="1"/>
    <col min="7" max="16384" width="9.140625" style="53"/>
  </cols>
  <sheetData>
    <row r="1" spans="1:6" ht="15" customHeight="1">
      <c r="A1" s="90" t="s">
        <v>307</v>
      </c>
      <c r="B1" s="90"/>
      <c r="C1" s="90"/>
      <c r="D1" s="90"/>
      <c r="E1" s="90"/>
      <c r="F1" s="90"/>
    </row>
    <row r="2" spans="1:6" ht="15" customHeight="1">
      <c r="A2" s="90" t="s">
        <v>189</v>
      </c>
      <c r="B2" s="90"/>
      <c r="C2" s="90"/>
      <c r="D2" s="90"/>
      <c r="E2" s="90"/>
      <c r="F2" s="90"/>
    </row>
    <row r="3" spans="1:6" ht="15" customHeight="1">
      <c r="A3" s="90" t="s">
        <v>211</v>
      </c>
      <c r="B3" s="90"/>
      <c r="C3" s="90"/>
      <c r="D3" s="90"/>
      <c r="E3" s="90"/>
      <c r="F3" s="90"/>
    </row>
    <row r="4" spans="1:6" ht="15" customHeight="1">
      <c r="A4" s="90" t="s">
        <v>306</v>
      </c>
      <c r="B4" s="90"/>
      <c r="C4" s="90"/>
      <c r="D4" s="90"/>
      <c r="E4" s="90"/>
      <c r="F4" s="90"/>
    </row>
    <row r="5" spans="1:6">
      <c r="A5" s="90"/>
      <c r="B5" s="90"/>
      <c r="C5" s="90"/>
      <c r="D5" s="90"/>
      <c r="E5" s="90"/>
      <c r="F5" s="90"/>
    </row>
    <row r="6" spans="1:6" ht="32.25" customHeight="1">
      <c r="A6" s="94" t="s">
        <v>0</v>
      </c>
      <c r="B6" s="95" t="s">
        <v>304</v>
      </c>
      <c r="C6" s="94" t="s">
        <v>2</v>
      </c>
      <c r="D6" s="94" t="s">
        <v>3</v>
      </c>
      <c r="E6" s="91" t="s">
        <v>305</v>
      </c>
      <c r="F6" s="91"/>
    </row>
    <row r="7" spans="1:6" ht="39.75" customHeight="1">
      <c r="A7" s="94"/>
      <c r="B7" s="95"/>
      <c r="C7" s="94"/>
      <c r="D7" s="94"/>
      <c r="E7" s="54" t="s">
        <v>210</v>
      </c>
      <c r="F7" s="54" t="s">
        <v>172</v>
      </c>
    </row>
    <row r="8" spans="1:6">
      <c r="A8" s="60" t="s">
        <v>212</v>
      </c>
      <c r="B8" s="62">
        <v>1120</v>
      </c>
      <c r="C8" s="63" t="s">
        <v>41</v>
      </c>
      <c r="D8" s="57" t="s">
        <v>5</v>
      </c>
      <c r="E8" s="56">
        <v>2.2000000000000002</v>
      </c>
      <c r="F8" s="56">
        <f>B8*E8</f>
        <v>2464</v>
      </c>
    </row>
    <row r="9" spans="1:6" ht="15" customHeight="1">
      <c r="A9" s="60" t="s">
        <v>213</v>
      </c>
      <c r="B9" s="62">
        <v>140</v>
      </c>
      <c r="C9" s="63" t="s">
        <v>4</v>
      </c>
      <c r="D9" s="57" t="s">
        <v>7</v>
      </c>
      <c r="E9" s="56">
        <v>6.92</v>
      </c>
      <c r="F9" s="56">
        <f t="shared" ref="F9:F69" si="0">B9*E9</f>
        <v>968.8</v>
      </c>
    </row>
    <row r="10" spans="1:6">
      <c r="A10" s="60" t="s">
        <v>214</v>
      </c>
      <c r="B10" s="62">
        <v>210</v>
      </c>
      <c r="C10" s="63" t="s">
        <v>9</v>
      </c>
      <c r="D10" s="57" t="s">
        <v>10</v>
      </c>
      <c r="E10" s="56">
        <v>3.32</v>
      </c>
      <c r="F10" s="56">
        <f t="shared" si="0"/>
        <v>697.19999999999993</v>
      </c>
    </row>
    <row r="11" spans="1:6">
      <c r="A11" s="60" t="s">
        <v>215</v>
      </c>
      <c r="B11" s="62">
        <v>28</v>
      </c>
      <c r="C11" s="63" t="s">
        <v>12</v>
      </c>
      <c r="D11" s="57" t="s">
        <v>13</v>
      </c>
      <c r="E11" s="56">
        <v>0.88</v>
      </c>
      <c r="F11" s="56">
        <f t="shared" si="0"/>
        <v>24.64</v>
      </c>
    </row>
    <row r="12" spans="1:6" ht="15" customHeight="1">
      <c r="A12" s="60" t="s">
        <v>216</v>
      </c>
      <c r="B12" s="62">
        <v>210</v>
      </c>
      <c r="C12" s="63" t="s">
        <v>12</v>
      </c>
      <c r="D12" s="57" t="s">
        <v>15</v>
      </c>
      <c r="E12" s="56">
        <v>3.04</v>
      </c>
      <c r="F12" s="56">
        <f t="shared" si="0"/>
        <v>638.4</v>
      </c>
    </row>
    <row r="13" spans="1:6" ht="20.25" customHeight="1">
      <c r="A13" s="60" t="s">
        <v>217</v>
      </c>
      <c r="B13" s="54">
        <v>56</v>
      </c>
      <c r="C13" s="63" t="s">
        <v>4</v>
      </c>
      <c r="D13" s="57" t="s">
        <v>17</v>
      </c>
      <c r="E13" s="56">
        <v>4.6399999999999997</v>
      </c>
      <c r="F13" s="56">
        <f t="shared" si="0"/>
        <v>259.83999999999997</v>
      </c>
    </row>
    <row r="14" spans="1:6" ht="15" customHeight="1">
      <c r="A14" s="60" t="s">
        <v>218</v>
      </c>
      <c r="B14" s="62">
        <v>350</v>
      </c>
      <c r="C14" s="63" t="s">
        <v>9</v>
      </c>
      <c r="D14" s="57" t="s">
        <v>175</v>
      </c>
      <c r="E14" s="56">
        <v>0.94</v>
      </c>
      <c r="F14" s="56">
        <f t="shared" si="0"/>
        <v>329</v>
      </c>
    </row>
    <row r="15" spans="1:6" ht="15" customHeight="1">
      <c r="A15" s="60" t="s">
        <v>219</v>
      </c>
      <c r="B15" s="62">
        <v>350</v>
      </c>
      <c r="C15" s="63" t="s">
        <v>9</v>
      </c>
      <c r="D15" s="57" t="s">
        <v>176</v>
      </c>
      <c r="E15" s="56">
        <v>1.51</v>
      </c>
      <c r="F15" s="56">
        <f t="shared" si="0"/>
        <v>528.5</v>
      </c>
    </row>
    <row r="16" spans="1:6">
      <c r="A16" s="60" t="s">
        <v>220</v>
      </c>
      <c r="B16" s="62">
        <v>140</v>
      </c>
      <c r="C16" s="63" t="s">
        <v>22</v>
      </c>
      <c r="D16" s="57" t="s">
        <v>23</v>
      </c>
      <c r="E16" s="56">
        <v>3.57</v>
      </c>
      <c r="F16" s="56">
        <f t="shared" si="0"/>
        <v>499.79999999999995</v>
      </c>
    </row>
    <row r="17" spans="1:6">
      <c r="A17" s="60" t="s">
        <v>221</v>
      </c>
      <c r="B17" s="62">
        <v>70</v>
      </c>
      <c r="C17" s="63" t="s">
        <v>25</v>
      </c>
      <c r="D17" s="57" t="s">
        <v>26</v>
      </c>
      <c r="E17" s="56">
        <v>3.11</v>
      </c>
      <c r="F17" s="56">
        <f t="shared" si="0"/>
        <v>217.7</v>
      </c>
    </row>
    <row r="18" spans="1:6">
      <c r="A18" s="60" t="s">
        <v>222</v>
      </c>
      <c r="B18" s="62">
        <v>140</v>
      </c>
      <c r="C18" s="63" t="s">
        <v>4</v>
      </c>
      <c r="D18" s="57" t="s">
        <v>177</v>
      </c>
      <c r="E18" s="56">
        <v>21.6</v>
      </c>
      <c r="F18" s="56">
        <f t="shared" si="0"/>
        <v>3024</v>
      </c>
    </row>
    <row r="19" spans="1:6">
      <c r="A19" s="60" t="s">
        <v>223</v>
      </c>
      <c r="B19" s="62">
        <v>140</v>
      </c>
      <c r="C19" s="63" t="s">
        <v>9</v>
      </c>
      <c r="D19" s="57" t="s">
        <v>29</v>
      </c>
      <c r="E19" s="56">
        <v>3.61</v>
      </c>
      <c r="F19" s="56">
        <f t="shared" si="0"/>
        <v>505.4</v>
      </c>
    </row>
    <row r="20" spans="1:6">
      <c r="A20" s="60" t="s">
        <v>224</v>
      </c>
      <c r="B20" s="62">
        <v>140</v>
      </c>
      <c r="C20" s="63" t="s">
        <v>9</v>
      </c>
      <c r="D20" s="57" t="s">
        <v>31</v>
      </c>
      <c r="E20" s="56">
        <v>8.5</v>
      </c>
      <c r="F20" s="56">
        <f t="shared" si="0"/>
        <v>1190</v>
      </c>
    </row>
    <row r="21" spans="1:6">
      <c r="A21" s="60" t="s">
        <v>225</v>
      </c>
      <c r="B21" s="62">
        <v>56</v>
      </c>
      <c r="C21" s="63" t="s">
        <v>4</v>
      </c>
      <c r="D21" s="57" t="s">
        <v>33</v>
      </c>
      <c r="E21" s="56">
        <v>4.32</v>
      </c>
      <c r="F21" s="56">
        <f t="shared" si="0"/>
        <v>241.92000000000002</v>
      </c>
    </row>
    <row r="22" spans="1:6">
      <c r="A22" s="60" t="s">
        <v>226</v>
      </c>
      <c r="B22" s="62">
        <v>196</v>
      </c>
      <c r="C22" s="63" t="s">
        <v>22</v>
      </c>
      <c r="D22" s="57" t="s">
        <v>35</v>
      </c>
      <c r="E22" s="56">
        <v>4</v>
      </c>
      <c r="F22" s="56">
        <f t="shared" si="0"/>
        <v>784</v>
      </c>
    </row>
    <row r="23" spans="1:6">
      <c r="A23" s="60" t="s">
        <v>227</v>
      </c>
      <c r="B23" s="62">
        <v>196</v>
      </c>
      <c r="C23" s="63" t="s">
        <v>22</v>
      </c>
      <c r="D23" s="57" t="s">
        <v>37</v>
      </c>
      <c r="E23" s="56">
        <v>5.92</v>
      </c>
      <c r="F23" s="56">
        <f t="shared" si="0"/>
        <v>1160.32</v>
      </c>
    </row>
    <row r="24" spans="1:6" ht="15" customHeight="1">
      <c r="A24" s="60" t="s">
        <v>228</v>
      </c>
      <c r="B24" s="62">
        <v>196</v>
      </c>
      <c r="C24" s="63" t="s">
        <v>22</v>
      </c>
      <c r="D24" s="57" t="s">
        <v>39</v>
      </c>
      <c r="E24" s="56">
        <v>7.34</v>
      </c>
      <c r="F24" s="56">
        <f t="shared" si="0"/>
        <v>1438.6399999999999</v>
      </c>
    </row>
    <row r="25" spans="1:6">
      <c r="A25" s="60" t="s">
        <v>229</v>
      </c>
      <c r="B25" s="62">
        <v>140</v>
      </c>
      <c r="C25" s="63" t="s">
        <v>41</v>
      </c>
      <c r="D25" s="57" t="s">
        <v>42</v>
      </c>
      <c r="E25" s="56">
        <v>5.13</v>
      </c>
      <c r="F25" s="56">
        <f t="shared" si="0"/>
        <v>718.19999999999993</v>
      </c>
    </row>
    <row r="26" spans="1:6">
      <c r="A26" s="60" t="s">
        <v>230</v>
      </c>
      <c r="B26" s="62">
        <v>210</v>
      </c>
      <c r="C26" s="63" t="s">
        <v>4</v>
      </c>
      <c r="D26" s="57" t="s">
        <v>44</v>
      </c>
      <c r="E26" s="56">
        <v>17.600000000000001</v>
      </c>
      <c r="F26" s="56">
        <f t="shared" si="0"/>
        <v>3696.0000000000005</v>
      </c>
    </row>
    <row r="27" spans="1:6">
      <c r="A27" s="60" t="s">
        <v>231</v>
      </c>
      <c r="B27" s="62">
        <v>210</v>
      </c>
      <c r="C27" s="63" t="s">
        <v>4</v>
      </c>
      <c r="D27" s="57" t="s">
        <v>46</v>
      </c>
      <c r="E27" s="56">
        <v>18.36</v>
      </c>
      <c r="F27" s="56">
        <f t="shared" si="0"/>
        <v>3855.6</v>
      </c>
    </row>
    <row r="28" spans="1:6">
      <c r="A28" s="60" t="s">
        <v>232</v>
      </c>
      <c r="B28" s="62">
        <v>140</v>
      </c>
      <c r="C28" s="63" t="s">
        <v>4</v>
      </c>
      <c r="D28" s="57" t="s">
        <v>48</v>
      </c>
      <c r="E28" s="56">
        <v>13.56</v>
      </c>
      <c r="F28" s="56">
        <f t="shared" si="0"/>
        <v>1898.4</v>
      </c>
    </row>
    <row r="29" spans="1:6">
      <c r="A29" s="60" t="s">
        <v>233</v>
      </c>
      <c r="B29" s="62">
        <v>140</v>
      </c>
      <c r="C29" s="63" t="s">
        <v>4</v>
      </c>
      <c r="D29" s="57" t="s">
        <v>50</v>
      </c>
      <c r="E29" s="56">
        <v>22.48</v>
      </c>
      <c r="F29" s="56">
        <f t="shared" si="0"/>
        <v>3147.2000000000003</v>
      </c>
    </row>
    <row r="30" spans="1:6">
      <c r="A30" s="60" t="s">
        <v>234</v>
      </c>
      <c r="B30" s="62">
        <v>70</v>
      </c>
      <c r="C30" s="63" t="s">
        <v>4</v>
      </c>
      <c r="D30" s="57" t="s">
        <v>178</v>
      </c>
      <c r="E30" s="56">
        <v>17.96</v>
      </c>
      <c r="F30" s="56">
        <f t="shared" si="0"/>
        <v>1257.2</v>
      </c>
    </row>
    <row r="31" spans="1:6">
      <c r="A31" s="60" t="s">
        <v>235</v>
      </c>
      <c r="B31" s="63">
        <v>70</v>
      </c>
      <c r="C31" s="63" t="s">
        <v>4</v>
      </c>
      <c r="D31" s="57" t="s">
        <v>53</v>
      </c>
      <c r="E31" s="56">
        <v>7.9</v>
      </c>
      <c r="F31" s="56">
        <f t="shared" si="0"/>
        <v>553</v>
      </c>
    </row>
    <row r="32" spans="1:6">
      <c r="A32" s="60" t="s">
        <v>236</v>
      </c>
      <c r="B32" s="63">
        <v>140</v>
      </c>
      <c r="C32" s="63" t="s">
        <v>4</v>
      </c>
      <c r="D32" s="57" t="s">
        <v>179</v>
      </c>
      <c r="E32" s="56">
        <v>4.38</v>
      </c>
      <c r="F32" s="56">
        <f t="shared" si="0"/>
        <v>613.19999999999993</v>
      </c>
    </row>
    <row r="33" spans="1:6">
      <c r="A33" s="60" t="s">
        <v>237</v>
      </c>
      <c r="B33" s="63">
        <v>56</v>
      </c>
      <c r="C33" s="63" t="s">
        <v>4</v>
      </c>
      <c r="D33" s="57" t="s">
        <v>180</v>
      </c>
      <c r="E33" s="56">
        <v>7.43</v>
      </c>
      <c r="F33" s="56">
        <f t="shared" si="0"/>
        <v>416.08</v>
      </c>
    </row>
    <row r="34" spans="1:6">
      <c r="A34" s="60" t="s">
        <v>238</v>
      </c>
      <c r="B34" s="63">
        <v>28</v>
      </c>
      <c r="C34" s="63" t="s">
        <v>9</v>
      </c>
      <c r="D34" s="57" t="s">
        <v>57</v>
      </c>
      <c r="E34" s="56">
        <v>9.34</v>
      </c>
      <c r="F34" s="56">
        <f t="shared" si="0"/>
        <v>261.52</v>
      </c>
    </row>
    <row r="35" spans="1:6">
      <c r="A35" s="60" t="s">
        <v>239</v>
      </c>
      <c r="B35" s="63">
        <v>56</v>
      </c>
      <c r="C35" s="63" t="s">
        <v>9</v>
      </c>
      <c r="D35" s="57" t="s">
        <v>59</v>
      </c>
      <c r="E35" s="56">
        <v>7.5</v>
      </c>
      <c r="F35" s="56">
        <f t="shared" si="0"/>
        <v>420</v>
      </c>
    </row>
    <row r="36" spans="1:6">
      <c r="A36" s="60" t="s">
        <v>240</v>
      </c>
      <c r="B36" s="63">
        <v>28</v>
      </c>
      <c r="C36" s="63" t="s">
        <v>9</v>
      </c>
      <c r="D36" s="57" t="s">
        <v>63</v>
      </c>
      <c r="E36" s="56">
        <v>1.49</v>
      </c>
      <c r="F36" s="56">
        <f t="shared" si="0"/>
        <v>41.72</v>
      </c>
    </row>
    <row r="37" spans="1:6">
      <c r="A37" s="60" t="s">
        <v>241</v>
      </c>
      <c r="B37" s="63">
        <v>28</v>
      </c>
      <c r="C37" s="63" t="s">
        <v>4</v>
      </c>
      <c r="D37" s="57" t="s">
        <v>65</v>
      </c>
      <c r="E37" s="56">
        <v>13.98</v>
      </c>
      <c r="F37" s="56">
        <f t="shared" si="0"/>
        <v>391.44</v>
      </c>
    </row>
    <row r="38" spans="1:6">
      <c r="A38" s="60" t="s">
        <v>242</v>
      </c>
      <c r="B38" s="63">
        <v>560</v>
      </c>
      <c r="C38" s="63" t="s">
        <v>22</v>
      </c>
      <c r="D38" s="57" t="s">
        <v>67</v>
      </c>
      <c r="E38" s="56">
        <v>2.04</v>
      </c>
      <c r="F38" s="56">
        <f t="shared" si="0"/>
        <v>1142.4000000000001</v>
      </c>
    </row>
    <row r="39" spans="1:6">
      <c r="A39" s="60" t="s">
        <v>243</v>
      </c>
      <c r="B39" s="63">
        <v>70</v>
      </c>
      <c r="C39" s="63" t="s">
        <v>9</v>
      </c>
      <c r="D39" s="57" t="s">
        <v>69</v>
      </c>
      <c r="E39" s="56">
        <v>8.2200000000000006</v>
      </c>
      <c r="F39" s="56">
        <f t="shared" si="0"/>
        <v>575.40000000000009</v>
      </c>
    </row>
    <row r="40" spans="1:6">
      <c r="A40" s="60" t="s">
        <v>244</v>
      </c>
      <c r="B40" s="63">
        <v>14</v>
      </c>
      <c r="C40" s="63" t="s">
        <v>4</v>
      </c>
      <c r="D40" s="57" t="s">
        <v>71</v>
      </c>
      <c r="E40" s="56">
        <v>4.1399999999999997</v>
      </c>
      <c r="F40" s="56">
        <f t="shared" si="0"/>
        <v>57.959999999999994</v>
      </c>
    </row>
    <row r="41" spans="1:6">
      <c r="A41" s="60" t="s">
        <v>245</v>
      </c>
      <c r="B41" s="63">
        <v>28</v>
      </c>
      <c r="C41" s="63" t="s">
        <v>9</v>
      </c>
      <c r="D41" s="57" t="s">
        <v>73</v>
      </c>
      <c r="E41" s="56">
        <v>2.88</v>
      </c>
      <c r="F41" s="56">
        <f t="shared" si="0"/>
        <v>80.64</v>
      </c>
    </row>
    <row r="42" spans="1:6">
      <c r="A42" s="60" t="s">
        <v>246</v>
      </c>
      <c r="B42" s="62">
        <v>70</v>
      </c>
      <c r="C42" s="63" t="s">
        <v>9</v>
      </c>
      <c r="D42" s="57" t="s">
        <v>181</v>
      </c>
      <c r="E42" s="56">
        <v>2.48</v>
      </c>
      <c r="F42" s="56">
        <f t="shared" si="0"/>
        <v>173.6</v>
      </c>
    </row>
    <row r="43" spans="1:6">
      <c r="A43" s="60" t="s">
        <v>247</v>
      </c>
      <c r="B43" s="62">
        <v>70</v>
      </c>
      <c r="C43" s="63" t="s">
        <v>9</v>
      </c>
      <c r="D43" s="57" t="s">
        <v>182</v>
      </c>
      <c r="E43" s="56">
        <v>1.32</v>
      </c>
      <c r="F43" s="56">
        <f t="shared" si="0"/>
        <v>92.4</v>
      </c>
    </row>
    <row r="44" spans="1:6">
      <c r="A44" s="60" t="s">
        <v>248</v>
      </c>
      <c r="B44" s="62">
        <v>28</v>
      </c>
      <c r="C44" s="63" t="s">
        <v>4</v>
      </c>
      <c r="D44" s="57" t="s">
        <v>183</v>
      </c>
      <c r="E44" s="56">
        <v>3.51</v>
      </c>
      <c r="F44" s="56">
        <f t="shared" si="0"/>
        <v>98.28</v>
      </c>
    </row>
    <row r="45" spans="1:6">
      <c r="A45" s="60" t="s">
        <v>249</v>
      </c>
      <c r="B45" s="62">
        <v>70</v>
      </c>
      <c r="C45" s="63" t="s">
        <v>4</v>
      </c>
      <c r="D45" s="57" t="s">
        <v>80</v>
      </c>
      <c r="E45" s="56">
        <v>7.91</v>
      </c>
      <c r="F45" s="56">
        <f t="shared" si="0"/>
        <v>553.70000000000005</v>
      </c>
    </row>
    <row r="46" spans="1:6">
      <c r="A46" s="60" t="s">
        <v>250</v>
      </c>
      <c r="B46" s="62">
        <v>140</v>
      </c>
      <c r="C46" s="63" t="s">
        <v>9</v>
      </c>
      <c r="D46" s="57" t="s">
        <v>196</v>
      </c>
      <c r="E46" s="56">
        <v>2.88</v>
      </c>
      <c r="F46" s="56">
        <f t="shared" si="0"/>
        <v>403.2</v>
      </c>
    </row>
    <row r="47" spans="1:6">
      <c r="A47" s="60" t="s">
        <v>251</v>
      </c>
      <c r="B47" s="62">
        <v>140</v>
      </c>
      <c r="C47" s="63" t="s">
        <v>4</v>
      </c>
      <c r="D47" s="57" t="s">
        <v>84</v>
      </c>
      <c r="E47" s="56">
        <v>2.02</v>
      </c>
      <c r="F47" s="56">
        <f t="shared" si="0"/>
        <v>282.8</v>
      </c>
    </row>
    <row r="48" spans="1:6" ht="30">
      <c r="A48" s="60" t="s">
        <v>252</v>
      </c>
      <c r="B48" s="62">
        <v>14</v>
      </c>
      <c r="C48" s="63" t="s">
        <v>9</v>
      </c>
      <c r="D48" s="57" t="s">
        <v>86</v>
      </c>
      <c r="E48" s="56">
        <v>4.29</v>
      </c>
      <c r="F48" s="56">
        <f t="shared" si="0"/>
        <v>60.06</v>
      </c>
    </row>
    <row r="49" spans="1:6">
      <c r="A49" s="60" t="s">
        <v>253</v>
      </c>
      <c r="B49" s="62">
        <v>14</v>
      </c>
      <c r="C49" s="63" t="s">
        <v>4</v>
      </c>
      <c r="D49" s="57" t="s">
        <v>88</v>
      </c>
      <c r="E49" s="56">
        <v>8.74</v>
      </c>
      <c r="F49" s="56">
        <f t="shared" si="0"/>
        <v>122.36</v>
      </c>
    </row>
    <row r="50" spans="1:6" ht="30">
      <c r="A50" s="60" t="s">
        <v>254</v>
      </c>
      <c r="B50" s="62">
        <v>14</v>
      </c>
      <c r="C50" s="63" t="s">
        <v>90</v>
      </c>
      <c r="D50" s="57" t="s">
        <v>91</v>
      </c>
      <c r="E50" s="56">
        <v>7.71</v>
      </c>
      <c r="F50" s="56">
        <f t="shared" si="0"/>
        <v>107.94</v>
      </c>
    </row>
    <row r="51" spans="1:6" ht="30">
      <c r="A51" s="60" t="s">
        <v>255</v>
      </c>
      <c r="B51" s="62">
        <v>14</v>
      </c>
      <c r="C51" s="63" t="s">
        <v>90</v>
      </c>
      <c r="D51" s="57" t="s">
        <v>93</v>
      </c>
      <c r="E51" s="56">
        <v>6.58</v>
      </c>
      <c r="F51" s="56">
        <f t="shared" si="0"/>
        <v>92.12</v>
      </c>
    </row>
    <row r="52" spans="1:6" ht="30">
      <c r="A52" s="60" t="s">
        <v>256</v>
      </c>
      <c r="B52" s="62">
        <v>14</v>
      </c>
      <c r="C52" s="63" t="s">
        <v>9</v>
      </c>
      <c r="D52" s="57" t="s">
        <v>95</v>
      </c>
      <c r="E52" s="56">
        <v>2.42</v>
      </c>
      <c r="F52" s="56">
        <f t="shared" si="0"/>
        <v>33.879999999999995</v>
      </c>
    </row>
    <row r="53" spans="1:6">
      <c r="A53" s="60" t="s">
        <v>257</v>
      </c>
      <c r="B53" s="62">
        <v>14</v>
      </c>
      <c r="C53" s="63" t="s">
        <v>9</v>
      </c>
      <c r="D53" s="57" t="s">
        <v>97</v>
      </c>
      <c r="E53" s="56">
        <v>2.5</v>
      </c>
      <c r="F53" s="56">
        <f t="shared" si="0"/>
        <v>35</v>
      </c>
    </row>
    <row r="54" spans="1:6">
      <c r="A54" s="60" t="s">
        <v>258</v>
      </c>
      <c r="B54" s="62">
        <v>14</v>
      </c>
      <c r="C54" s="63" t="s">
        <v>9</v>
      </c>
      <c r="D54" s="57" t="s">
        <v>99</v>
      </c>
      <c r="E54" s="56">
        <v>1.47</v>
      </c>
      <c r="F54" s="56">
        <f t="shared" si="0"/>
        <v>20.58</v>
      </c>
    </row>
    <row r="55" spans="1:6" ht="26.25" customHeight="1">
      <c r="A55" s="60" t="s">
        <v>259</v>
      </c>
      <c r="B55" s="62">
        <v>14</v>
      </c>
      <c r="C55" s="63" t="s">
        <v>9</v>
      </c>
      <c r="D55" s="57" t="s">
        <v>101</v>
      </c>
      <c r="E55" s="56">
        <v>7.25</v>
      </c>
      <c r="F55" s="56">
        <f t="shared" si="0"/>
        <v>101.5</v>
      </c>
    </row>
    <row r="56" spans="1:6">
      <c r="A56" s="60" t="s">
        <v>260</v>
      </c>
      <c r="B56" s="62">
        <v>70</v>
      </c>
      <c r="C56" s="63" t="s">
        <v>22</v>
      </c>
      <c r="D56" s="57" t="s">
        <v>103</v>
      </c>
      <c r="E56" s="56">
        <v>3.05</v>
      </c>
      <c r="F56" s="56">
        <f t="shared" si="0"/>
        <v>213.5</v>
      </c>
    </row>
    <row r="57" spans="1:6" ht="30">
      <c r="A57" s="60" t="s">
        <v>261</v>
      </c>
      <c r="B57" s="62">
        <v>14</v>
      </c>
      <c r="C57" s="63" t="s">
        <v>105</v>
      </c>
      <c r="D57" s="57" t="s">
        <v>106</v>
      </c>
      <c r="E57" s="56">
        <v>1.48</v>
      </c>
      <c r="F57" s="56">
        <f t="shared" si="0"/>
        <v>20.72</v>
      </c>
    </row>
    <row r="58" spans="1:6">
      <c r="A58" s="60" t="s">
        <v>262</v>
      </c>
      <c r="B58" s="62">
        <v>14</v>
      </c>
      <c r="C58" s="63" t="s">
        <v>9</v>
      </c>
      <c r="D58" s="57" t="s">
        <v>108</v>
      </c>
      <c r="E58" s="56">
        <v>2.5299999999999998</v>
      </c>
      <c r="F58" s="56">
        <f t="shared" si="0"/>
        <v>35.419999999999995</v>
      </c>
    </row>
    <row r="59" spans="1:6">
      <c r="A59" s="60" t="s">
        <v>263</v>
      </c>
      <c r="B59" s="62">
        <v>28</v>
      </c>
      <c r="C59" s="63" t="s">
        <v>22</v>
      </c>
      <c r="D59" s="57" t="s">
        <v>111</v>
      </c>
      <c r="E59" s="56">
        <v>1.95</v>
      </c>
      <c r="F59" s="56">
        <f t="shared" si="0"/>
        <v>54.6</v>
      </c>
    </row>
    <row r="60" spans="1:6">
      <c r="A60" s="60" t="s">
        <v>264</v>
      </c>
      <c r="B60" s="62">
        <v>14</v>
      </c>
      <c r="C60" s="63" t="s">
        <v>22</v>
      </c>
      <c r="D60" s="57" t="s">
        <v>113</v>
      </c>
      <c r="E60" s="56">
        <v>5.6</v>
      </c>
      <c r="F60" s="56">
        <f t="shared" si="0"/>
        <v>78.399999999999991</v>
      </c>
    </row>
    <row r="61" spans="1:6">
      <c r="A61" s="60" t="s">
        <v>265</v>
      </c>
      <c r="B61" s="62">
        <v>56</v>
      </c>
      <c r="C61" s="63" t="s">
        <v>22</v>
      </c>
      <c r="D61" s="57" t="s">
        <v>115</v>
      </c>
      <c r="E61" s="56">
        <v>0.64</v>
      </c>
      <c r="F61" s="56">
        <f t="shared" si="0"/>
        <v>35.840000000000003</v>
      </c>
    </row>
    <row r="62" spans="1:6" ht="18" customHeight="1">
      <c r="A62" s="60" t="s">
        <v>266</v>
      </c>
      <c r="B62" s="62">
        <v>14</v>
      </c>
      <c r="C62" s="63" t="s">
        <v>90</v>
      </c>
      <c r="D62" s="57" t="s">
        <v>185</v>
      </c>
      <c r="E62" s="56"/>
      <c r="F62" s="56">
        <f t="shared" si="0"/>
        <v>0</v>
      </c>
    </row>
    <row r="63" spans="1:6">
      <c r="A63" s="60" t="s">
        <v>267</v>
      </c>
      <c r="B63" s="62">
        <v>70</v>
      </c>
      <c r="C63" s="63" t="s">
        <v>22</v>
      </c>
      <c r="D63" s="57" t="s">
        <v>118</v>
      </c>
      <c r="E63" s="56">
        <v>0.84</v>
      </c>
      <c r="F63" s="56">
        <f t="shared" si="0"/>
        <v>58.8</v>
      </c>
    </row>
    <row r="64" spans="1:6">
      <c r="A64" s="60" t="s">
        <v>268</v>
      </c>
      <c r="B64" s="62">
        <v>70</v>
      </c>
      <c r="C64" s="63" t="s">
        <v>22</v>
      </c>
      <c r="D64" s="57" t="s">
        <v>120</v>
      </c>
      <c r="E64" s="56">
        <v>5.98</v>
      </c>
      <c r="F64" s="56">
        <f t="shared" si="0"/>
        <v>418.6</v>
      </c>
    </row>
    <row r="65" spans="1:6">
      <c r="A65" s="60" t="s">
        <v>269</v>
      </c>
      <c r="B65" s="62">
        <v>70</v>
      </c>
      <c r="C65" s="63" t="s">
        <v>22</v>
      </c>
      <c r="D65" s="57" t="s">
        <v>122</v>
      </c>
      <c r="E65" s="56">
        <v>6.11</v>
      </c>
      <c r="F65" s="56">
        <f t="shared" si="0"/>
        <v>427.70000000000005</v>
      </c>
    </row>
    <row r="66" spans="1:6">
      <c r="A66" s="60" t="s">
        <v>270</v>
      </c>
      <c r="B66" s="62">
        <v>14</v>
      </c>
      <c r="C66" s="63" t="s">
        <v>22</v>
      </c>
      <c r="D66" s="57" t="s">
        <v>124</v>
      </c>
      <c r="E66" s="56">
        <v>1.99</v>
      </c>
      <c r="F66" s="56">
        <f t="shared" si="0"/>
        <v>27.86</v>
      </c>
    </row>
    <row r="67" spans="1:6">
      <c r="A67" s="60" t="s">
        <v>271</v>
      </c>
      <c r="B67" s="62">
        <v>14</v>
      </c>
      <c r="C67" s="63" t="s">
        <v>22</v>
      </c>
      <c r="D67" s="57" t="s">
        <v>126</v>
      </c>
      <c r="E67" s="56"/>
      <c r="F67" s="56">
        <f t="shared" si="0"/>
        <v>0</v>
      </c>
    </row>
    <row r="68" spans="1:6">
      <c r="A68" s="60" t="s">
        <v>272</v>
      </c>
      <c r="B68" s="62">
        <v>14</v>
      </c>
      <c r="C68" s="63" t="s">
        <v>22</v>
      </c>
      <c r="D68" s="57" t="s">
        <v>128</v>
      </c>
      <c r="E68" s="56">
        <v>2.15</v>
      </c>
      <c r="F68" s="56">
        <f t="shared" si="0"/>
        <v>30.099999999999998</v>
      </c>
    </row>
    <row r="69" spans="1:6">
      <c r="A69" s="60" t="s">
        <v>273</v>
      </c>
      <c r="B69" s="62">
        <v>70</v>
      </c>
      <c r="C69" s="63" t="s">
        <v>9</v>
      </c>
      <c r="D69" s="57" t="s">
        <v>130</v>
      </c>
      <c r="E69" s="56">
        <v>15.8</v>
      </c>
      <c r="F69" s="56">
        <f t="shared" si="0"/>
        <v>1106</v>
      </c>
    </row>
    <row r="70" spans="1:6">
      <c r="A70" s="60" t="s">
        <v>274</v>
      </c>
      <c r="B70" s="62">
        <v>14</v>
      </c>
      <c r="C70" s="63" t="s">
        <v>22</v>
      </c>
      <c r="D70" s="57" t="s">
        <v>303</v>
      </c>
      <c r="E70" s="56">
        <v>12.61</v>
      </c>
      <c r="F70" s="56">
        <f t="shared" ref="F70:F98" si="1">B70*E70</f>
        <v>176.54</v>
      </c>
    </row>
    <row r="71" spans="1:6">
      <c r="A71" s="60" t="s">
        <v>275</v>
      </c>
      <c r="B71" s="62">
        <v>14</v>
      </c>
      <c r="C71" s="63" t="s">
        <v>22</v>
      </c>
      <c r="D71" s="61" t="s">
        <v>135</v>
      </c>
      <c r="E71" s="56">
        <v>6.29</v>
      </c>
      <c r="F71" s="56">
        <f t="shared" si="1"/>
        <v>88.06</v>
      </c>
    </row>
    <row r="72" spans="1:6">
      <c r="A72" s="60" t="s">
        <v>276</v>
      </c>
      <c r="B72" s="62">
        <v>14</v>
      </c>
      <c r="C72" s="63" t="s">
        <v>22</v>
      </c>
      <c r="D72" s="57" t="s">
        <v>186</v>
      </c>
      <c r="E72" s="56">
        <v>1.86</v>
      </c>
      <c r="F72" s="56">
        <f t="shared" si="1"/>
        <v>26.040000000000003</v>
      </c>
    </row>
    <row r="73" spans="1:6">
      <c r="A73" s="60" t="s">
        <v>277</v>
      </c>
      <c r="B73" s="62">
        <v>14</v>
      </c>
      <c r="C73" s="63" t="s">
        <v>22</v>
      </c>
      <c r="D73" s="57" t="s">
        <v>138</v>
      </c>
      <c r="E73" s="56">
        <v>3.31</v>
      </c>
      <c r="F73" s="56">
        <f t="shared" si="1"/>
        <v>46.34</v>
      </c>
    </row>
    <row r="74" spans="1:6">
      <c r="A74" s="60" t="s">
        <v>278</v>
      </c>
      <c r="B74" s="62">
        <v>28</v>
      </c>
      <c r="C74" s="63" t="s">
        <v>22</v>
      </c>
      <c r="D74" s="57" t="s">
        <v>142</v>
      </c>
      <c r="E74" s="56">
        <v>27.08</v>
      </c>
      <c r="F74" s="56">
        <f t="shared" si="1"/>
        <v>758.24</v>
      </c>
    </row>
    <row r="75" spans="1:6">
      <c r="A75" s="60" t="s">
        <v>279</v>
      </c>
      <c r="B75" s="62">
        <v>28</v>
      </c>
      <c r="C75" s="63" t="s">
        <v>4</v>
      </c>
      <c r="D75" s="57" t="s">
        <v>197</v>
      </c>
      <c r="E75" s="56">
        <v>2.67</v>
      </c>
      <c r="F75" s="56">
        <f t="shared" si="1"/>
        <v>74.759999999999991</v>
      </c>
    </row>
    <row r="76" spans="1:6">
      <c r="A76" s="60" t="s">
        <v>280</v>
      </c>
      <c r="B76" s="62">
        <v>28</v>
      </c>
      <c r="C76" s="63" t="s">
        <v>22</v>
      </c>
      <c r="D76" s="57" t="s">
        <v>146</v>
      </c>
      <c r="E76" s="56">
        <v>5.75</v>
      </c>
      <c r="F76" s="56">
        <f t="shared" si="1"/>
        <v>161</v>
      </c>
    </row>
    <row r="77" spans="1:6">
      <c r="A77" s="60" t="s">
        <v>281</v>
      </c>
      <c r="B77" s="62">
        <v>28</v>
      </c>
      <c r="C77" s="63" t="s">
        <v>9</v>
      </c>
      <c r="D77" s="57" t="s">
        <v>148</v>
      </c>
      <c r="E77" s="56">
        <v>8.0500000000000007</v>
      </c>
      <c r="F77" s="56">
        <f t="shared" si="1"/>
        <v>225.40000000000003</v>
      </c>
    </row>
    <row r="78" spans="1:6" ht="30">
      <c r="A78" s="60" t="s">
        <v>282</v>
      </c>
      <c r="B78" s="62">
        <v>28</v>
      </c>
      <c r="C78" s="63" t="s">
        <v>22</v>
      </c>
      <c r="D78" s="57" t="s">
        <v>193</v>
      </c>
      <c r="E78" s="56">
        <v>0.44</v>
      </c>
      <c r="F78" s="56">
        <f t="shared" si="1"/>
        <v>12.32</v>
      </c>
    </row>
    <row r="79" spans="1:6">
      <c r="A79" s="60" t="s">
        <v>283</v>
      </c>
      <c r="B79" s="62">
        <v>70</v>
      </c>
      <c r="C79" s="63" t="s">
        <v>9</v>
      </c>
      <c r="D79" s="57" t="s">
        <v>151</v>
      </c>
      <c r="E79" s="56">
        <v>1.1200000000000001</v>
      </c>
      <c r="F79" s="56">
        <f t="shared" si="1"/>
        <v>78.400000000000006</v>
      </c>
    </row>
    <row r="80" spans="1:6">
      <c r="A80" s="60" t="s">
        <v>284</v>
      </c>
      <c r="B80" s="62">
        <v>14</v>
      </c>
      <c r="C80" s="63" t="s">
        <v>9</v>
      </c>
      <c r="D80" s="57" t="s">
        <v>153</v>
      </c>
      <c r="E80" s="56">
        <v>14.14</v>
      </c>
      <c r="F80" s="56">
        <f t="shared" si="1"/>
        <v>197.96</v>
      </c>
    </row>
    <row r="81" spans="1:6">
      <c r="A81" s="60" t="s">
        <v>285</v>
      </c>
      <c r="B81" s="62">
        <v>28</v>
      </c>
      <c r="C81" s="63" t="s">
        <v>22</v>
      </c>
      <c r="D81" s="57" t="s">
        <v>187</v>
      </c>
      <c r="E81" s="56">
        <v>6.69</v>
      </c>
      <c r="F81" s="56">
        <f t="shared" si="1"/>
        <v>187.32000000000002</v>
      </c>
    </row>
    <row r="82" spans="1:6">
      <c r="A82" s="60" t="s">
        <v>286</v>
      </c>
      <c r="B82" s="62">
        <v>28</v>
      </c>
      <c r="C82" s="63" t="s">
        <v>22</v>
      </c>
      <c r="D82" s="57" t="s">
        <v>156</v>
      </c>
      <c r="E82" s="56">
        <v>4.33</v>
      </c>
      <c r="F82" s="56">
        <f t="shared" si="1"/>
        <v>121.24000000000001</v>
      </c>
    </row>
    <row r="83" spans="1:6">
      <c r="A83" s="60" t="s">
        <v>287</v>
      </c>
      <c r="B83" s="62">
        <v>28</v>
      </c>
      <c r="C83" s="63" t="s">
        <v>22</v>
      </c>
      <c r="D83" s="57" t="s">
        <v>158</v>
      </c>
      <c r="E83" s="56">
        <v>2.91</v>
      </c>
      <c r="F83" s="56">
        <f t="shared" si="1"/>
        <v>81.48</v>
      </c>
    </row>
    <row r="84" spans="1:6">
      <c r="A84" s="60" t="s">
        <v>288</v>
      </c>
      <c r="B84" s="62">
        <v>14</v>
      </c>
      <c r="C84" s="63" t="s">
        <v>22</v>
      </c>
      <c r="D84" s="57" t="s">
        <v>160</v>
      </c>
      <c r="E84" s="56">
        <v>1.1599999999999999</v>
      </c>
      <c r="F84" s="56">
        <f t="shared" si="1"/>
        <v>16.239999999999998</v>
      </c>
    </row>
    <row r="85" spans="1:6" ht="30">
      <c r="A85" s="60" t="s">
        <v>289</v>
      </c>
      <c r="B85" s="62">
        <v>14</v>
      </c>
      <c r="C85" s="63" t="s">
        <v>9</v>
      </c>
      <c r="D85" s="57" t="s">
        <v>162</v>
      </c>
      <c r="E85" s="56">
        <v>1.37</v>
      </c>
      <c r="F85" s="56">
        <f t="shared" si="1"/>
        <v>19.18</v>
      </c>
    </row>
    <row r="86" spans="1:6">
      <c r="A86" s="60" t="s">
        <v>290</v>
      </c>
      <c r="B86" s="62">
        <v>28</v>
      </c>
      <c r="C86" s="63" t="s">
        <v>22</v>
      </c>
      <c r="D86" s="57" t="s">
        <v>166</v>
      </c>
      <c r="E86" s="56">
        <v>1.35</v>
      </c>
      <c r="F86" s="56">
        <f t="shared" si="1"/>
        <v>37.800000000000004</v>
      </c>
    </row>
    <row r="87" spans="1:6">
      <c r="A87" s="60" t="s">
        <v>291</v>
      </c>
      <c r="B87" s="62">
        <v>14</v>
      </c>
      <c r="C87" s="63" t="s">
        <v>22</v>
      </c>
      <c r="D87" s="57" t="s">
        <v>168</v>
      </c>
      <c r="E87" s="56">
        <v>1.3</v>
      </c>
      <c r="F87" s="56">
        <f t="shared" si="1"/>
        <v>18.2</v>
      </c>
    </row>
    <row r="88" spans="1:6" ht="60">
      <c r="A88" s="60" t="s">
        <v>292</v>
      </c>
      <c r="B88" s="62">
        <v>56</v>
      </c>
      <c r="C88" s="62" t="s">
        <v>12</v>
      </c>
      <c r="D88" s="58" t="s">
        <v>198</v>
      </c>
      <c r="E88" s="56">
        <v>4.6399999999999997</v>
      </c>
      <c r="F88" s="56">
        <f t="shared" si="1"/>
        <v>259.83999999999997</v>
      </c>
    </row>
    <row r="89" spans="1:6" ht="105.75" customHeight="1">
      <c r="A89" s="60" t="s">
        <v>293</v>
      </c>
      <c r="B89" s="62">
        <v>56</v>
      </c>
      <c r="C89" s="62" t="s">
        <v>12</v>
      </c>
      <c r="D89" s="58" t="s">
        <v>199</v>
      </c>
      <c r="E89" s="56">
        <v>3.28</v>
      </c>
      <c r="F89" s="56">
        <f t="shared" si="1"/>
        <v>183.67999999999998</v>
      </c>
    </row>
    <row r="90" spans="1:6" ht="77.25" customHeight="1">
      <c r="A90" s="60" t="s">
        <v>294</v>
      </c>
      <c r="B90" s="62">
        <v>56</v>
      </c>
      <c r="C90" s="62" t="s">
        <v>12</v>
      </c>
      <c r="D90" s="58" t="s">
        <v>200</v>
      </c>
      <c r="E90" s="56">
        <v>2.1</v>
      </c>
      <c r="F90" s="56">
        <f t="shared" si="1"/>
        <v>117.60000000000001</v>
      </c>
    </row>
    <row r="91" spans="1:6" ht="90">
      <c r="A91" s="60" t="s">
        <v>295</v>
      </c>
      <c r="B91" s="62">
        <v>56</v>
      </c>
      <c r="C91" s="62" t="s">
        <v>12</v>
      </c>
      <c r="D91" s="58" t="s">
        <v>201</v>
      </c>
      <c r="E91" s="56">
        <v>2.86</v>
      </c>
      <c r="F91" s="56">
        <f t="shared" si="1"/>
        <v>160.16</v>
      </c>
    </row>
    <row r="92" spans="1:6" ht="135">
      <c r="A92" s="60" t="s">
        <v>296</v>
      </c>
      <c r="B92" s="62">
        <v>420</v>
      </c>
      <c r="C92" s="62" t="s">
        <v>209</v>
      </c>
      <c r="D92" s="58" t="s">
        <v>202</v>
      </c>
      <c r="E92" s="56">
        <v>2.75</v>
      </c>
      <c r="F92" s="56">
        <f t="shared" si="1"/>
        <v>1155</v>
      </c>
    </row>
    <row r="93" spans="1:6" ht="105">
      <c r="A93" s="60" t="s">
        <v>297</v>
      </c>
      <c r="B93" s="62">
        <v>120</v>
      </c>
      <c r="C93" s="62" t="s">
        <v>12</v>
      </c>
      <c r="D93" s="58" t="s">
        <v>203</v>
      </c>
      <c r="E93" s="56">
        <v>0.79</v>
      </c>
      <c r="F93" s="56">
        <f t="shared" si="1"/>
        <v>94.800000000000011</v>
      </c>
    </row>
    <row r="94" spans="1:6" ht="18.75" customHeight="1">
      <c r="A94" s="60" t="s">
        <v>298</v>
      </c>
      <c r="B94" s="62">
        <v>420</v>
      </c>
      <c r="C94" s="62" t="s">
        <v>209</v>
      </c>
      <c r="D94" s="55" t="s">
        <v>204</v>
      </c>
      <c r="E94" s="56">
        <v>1.62</v>
      </c>
      <c r="F94" s="56">
        <f t="shared" si="1"/>
        <v>680.40000000000009</v>
      </c>
    </row>
    <row r="95" spans="1:6">
      <c r="A95" s="60" t="s">
        <v>299</v>
      </c>
      <c r="B95" s="62">
        <v>56</v>
      </c>
      <c r="C95" s="62" t="s">
        <v>12</v>
      </c>
      <c r="D95" s="55" t="s">
        <v>205</v>
      </c>
      <c r="E95" s="56">
        <v>0.99</v>
      </c>
      <c r="F95" s="56">
        <f t="shared" si="1"/>
        <v>55.44</v>
      </c>
    </row>
    <row r="96" spans="1:6">
      <c r="A96" s="60" t="s">
        <v>300</v>
      </c>
      <c r="B96" s="62">
        <v>56</v>
      </c>
      <c r="C96" s="62" t="s">
        <v>12</v>
      </c>
      <c r="D96" s="55" t="s">
        <v>206</v>
      </c>
      <c r="E96" s="56">
        <v>1.47</v>
      </c>
      <c r="F96" s="56">
        <f t="shared" si="1"/>
        <v>82.32</v>
      </c>
    </row>
    <row r="97" spans="1:6" ht="30">
      <c r="A97" s="60" t="s">
        <v>301</v>
      </c>
      <c r="B97" s="62">
        <v>56</v>
      </c>
      <c r="C97" s="62" t="s">
        <v>12</v>
      </c>
      <c r="D97" s="55" t="s">
        <v>207</v>
      </c>
      <c r="E97" s="56">
        <v>0.92</v>
      </c>
      <c r="F97" s="56">
        <f t="shared" si="1"/>
        <v>51.52</v>
      </c>
    </row>
    <row r="98" spans="1:6" ht="30">
      <c r="A98" s="60" t="s">
        <v>302</v>
      </c>
      <c r="B98" s="62">
        <v>420</v>
      </c>
      <c r="C98" s="62" t="s">
        <v>22</v>
      </c>
      <c r="D98" s="55" t="s">
        <v>208</v>
      </c>
      <c r="E98" s="56">
        <v>1.01</v>
      </c>
      <c r="F98" s="56">
        <f t="shared" si="1"/>
        <v>424.2</v>
      </c>
    </row>
    <row r="99" spans="1:6">
      <c r="A99" s="96" t="s">
        <v>172</v>
      </c>
      <c r="B99" s="97"/>
      <c r="C99" s="97"/>
      <c r="D99" s="98"/>
      <c r="E99" s="92">
        <f>SUM(F8:F98)</f>
        <v>44374.55999999999</v>
      </c>
      <c r="F99" s="93"/>
    </row>
    <row r="100" spans="1:6">
      <c r="A100" s="59"/>
      <c r="B100" s="59"/>
      <c r="C100" s="59"/>
      <c r="D100" s="59"/>
      <c r="E100" s="59"/>
      <c r="F100" s="59"/>
    </row>
  </sheetData>
  <mergeCells count="11">
    <mergeCell ref="E99:F99"/>
    <mergeCell ref="A6:A7"/>
    <mergeCell ref="B6:B7"/>
    <mergeCell ref="C6:C7"/>
    <mergeCell ref="D6:D7"/>
    <mergeCell ref="A99:D99"/>
    <mergeCell ref="A1:F1"/>
    <mergeCell ref="A2:F2"/>
    <mergeCell ref="A3:F3"/>
    <mergeCell ref="A4:F5"/>
    <mergeCell ref="E6:F6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rowBreaks count="2" manualBreakCount="2">
    <brk id="53" max="5" man="1"/>
    <brk id="9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Agosto2016</vt:lpstr>
      <vt:lpstr>Novembro2016</vt:lpstr>
      <vt:lpstr>Dezembro2016</vt:lpstr>
      <vt:lpstr>Janeiro2017</vt:lpstr>
      <vt:lpstr>Fevereiro2017</vt:lpstr>
      <vt:lpstr>NOVA</vt:lpstr>
      <vt:lpstr>NOVA!Area_de_impressao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leticia</cp:lastModifiedBy>
  <cp:lastPrinted>2017-10-06T14:40:07Z</cp:lastPrinted>
  <dcterms:created xsi:type="dcterms:W3CDTF">2015-06-18T13:51:13Z</dcterms:created>
  <dcterms:modified xsi:type="dcterms:W3CDTF">2017-10-06T14:40:10Z</dcterms:modified>
</cp:coreProperties>
</file>