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895" windowHeight="92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72" i="1"/>
  <c r="D72"/>
  <c r="C72"/>
  <c r="B72"/>
  <c r="G72" s="1"/>
  <c r="E69"/>
  <c r="D69"/>
  <c r="C69"/>
  <c r="B69"/>
  <c r="E68"/>
  <c r="D68"/>
  <c r="C68"/>
  <c r="B68"/>
  <c r="E67"/>
  <c r="G67" s="1"/>
  <c r="D67"/>
  <c r="C67"/>
  <c r="B67"/>
  <c r="E64"/>
  <c r="D64"/>
  <c r="C64"/>
  <c r="B64"/>
  <c r="E63"/>
  <c r="D63"/>
  <c r="C63"/>
  <c r="B63"/>
  <c r="E60"/>
  <c r="G60" s="1"/>
  <c r="D60"/>
  <c r="C60"/>
  <c r="B60"/>
  <c r="E59"/>
  <c r="D59"/>
  <c r="C59"/>
  <c r="B59"/>
  <c r="E58"/>
  <c r="D58"/>
  <c r="C58"/>
  <c r="B58"/>
  <c r="E57"/>
  <c r="D57"/>
  <c r="C57"/>
  <c r="B57"/>
  <c r="E56"/>
  <c r="G56" s="1"/>
  <c r="D56"/>
  <c r="C56"/>
  <c r="B56"/>
  <c r="E55"/>
  <c r="D55"/>
  <c r="C55"/>
  <c r="B55"/>
  <c r="E54"/>
  <c r="D54"/>
  <c r="C54"/>
  <c r="B54"/>
  <c r="E53"/>
  <c r="D53"/>
  <c r="C53"/>
  <c r="B53"/>
  <c r="E52"/>
  <c r="G52" s="1"/>
  <c r="D52"/>
  <c r="C52"/>
  <c r="B52"/>
  <c r="E49"/>
  <c r="D49"/>
  <c r="B49"/>
  <c r="C49" s="1"/>
  <c r="E46"/>
  <c r="G46" s="1"/>
  <c r="D46"/>
  <c r="B46"/>
  <c r="E45"/>
  <c r="G45" s="1"/>
  <c r="D45"/>
  <c r="B45"/>
  <c r="E44"/>
  <c r="G44" s="1"/>
  <c r="D44"/>
  <c r="B44"/>
  <c r="E43"/>
  <c r="G43" s="1"/>
  <c r="D43"/>
  <c r="B43"/>
  <c r="E42"/>
  <c r="G42" s="1"/>
  <c r="D42"/>
  <c r="B42"/>
  <c r="E41"/>
  <c r="G41" s="1"/>
  <c r="D41"/>
  <c r="B41"/>
  <c r="E38"/>
  <c r="D38"/>
  <c r="C38"/>
  <c r="B38"/>
  <c r="G38" s="1"/>
  <c r="E37"/>
  <c r="D37"/>
  <c r="C37"/>
  <c r="B37"/>
  <c r="G37" s="1"/>
  <c r="E34"/>
  <c r="D34"/>
  <c r="C34"/>
  <c r="B34"/>
  <c r="E33"/>
  <c r="D33"/>
  <c r="C33"/>
  <c r="B33"/>
  <c r="E32"/>
  <c r="G32" s="1"/>
  <c r="D32"/>
  <c r="C32"/>
  <c r="B32"/>
  <c r="E29"/>
  <c r="D29"/>
  <c r="C29"/>
  <c r="B29"/>
  <c r="E28"/>
  <c r="D28"/>
  <c r="C28"/>
  <c r="B28"/>
  <c r="E27"/>
  <c r="D27"/>
  <c r="C27"/>
  <c r="B27"/>
  <c r="E26"/>
  <c r="D26"/>
  <c r="C26"/>
  <c r="B26"/>
  <c r="G26" s="1"/>
  <c r="E25"/>
  <c r="D25"/>
  <c r="C25"/>
  <c r="B25"/>
  <c r="G25" s="1"/>
  <c r="E24"/>
  <c r="D24"/>
  <c r="C24"/>
  <c r="B24"/>
  <c r="G24" s="1"/>
  <c r="E23"/>
  <c r="D23"/>
  <c r="C23"/>
  <c r="B23"/>
  <c r="G23" s="1"/>
  <c r="E22"/>
  <c r="D22"/>
  <c r="C22"/>
  <c r="B22"/>
  <c r="G22" s="1"/>
  <c r="E19"/>
  <c r="G19" s="1"/>
  <c r="D19"/>
  <c r="C19"/>
  <c r="B19"/>
  <c r="E18"/>
  <c r="D18"/>
  <c r="C18"/>
  <c r="B18"/>
  <c r="H13"/>
  <c r="C13"/>
  <c r="H11"/>
  <c r="C11"/>
  <c r="H10"/>
  <c r="H72" s="1"/>
  <c r="C10"/>
  <c r="C9"/>
  <c r="H19" l="1"/>
  <c r="H18"/>
  <c r="I19"/>
  <c r="H34"/>
  <c r="H41"/>
  <c r="H42"/>
  <c r="I42" s="1"/>
  <c r="H43"/>
  <c r="H44"/>
  <c r="H45"/>
  <c r="H46"/>
  <c r="I46" s="1"/>
  <c r="H55"/>
  <c r="H59"/>
  <c r="I60"/>
  <c r="H69"/>
  <c r="H33"/>
  <c r="I43"/>
  <c r="I44"/>
  <c r="I45"/>
  <c r="H54"/>
  <c r="H58"/>
  <c r="H68"/>
  <c r="G27"/>
  <c r="G28"/>
  <c r="G29"/>
  <c r="H32"/>
  <c r="H53"/>
  <c r="H57"/>
  <c r="G63"/>
  <c r="G64"/>
  <c r="H67"/>
  <c r="G49"/>
  <c r="H52"/>
  <c r="H56"/>
  <c r="I56" s="1"/>
  <c r="H60"/>
  <c r="G40"/>
  <c r="I41"/>
  <c r="G34"/>
  <c r="I34" s="1"/>
  <c r="G69"/>
  <c r="G33"/>
  <c r="I33" s="1"/>
  <c r="G54"/>
  <c r="G58"/>
  <c r="G68"/>
  <c r="I52"/>
  <c r="I32"/>
  <c r="I67"/>
  <c r="I72"/>
  <c r="G18"/>
  <c r="G55"/>
  <c r="I55" s="1"/>
  <c r="G59"/>
  <c r="I59" s="1"/>
  <c r="G53"/>
  <c r="I53" s="1"/>
  <c r="G57"/>
  <c r="I57" s="1"/>
  <c r="C41"/>
  <c r="C42"/>
  <c r="C43"/>
  <c r="C44"/>
  <c r="C45"/>
  <c r="C46"/>
  <c r="H22"/>
  <c r="I22" s="1"/>
  <c r="H23"/>
  <c r="I23" s="1"/>
  <c r="H24"/>
  <c r="I24" s="1"/>
  <c r="H25"/>
  <c r="I25" s="1"/>
  <c r="H26"/>
  <c r="I26" s="1"/>
  <c r="H27"/>
  <c r="I27" s="1"/>
  <c r="H28"/>
  <c r="H29"/>
  <c r="H37"/>
  <c r="I37" s="1"/>
  <c r="H38"/>
  <c r="I38" s="1"/>
  <c r="H49"/>
  <c r="H63"/>
  <c r="H64"/>
  <c r="I49" l="1"/>
  <c r="I40"/>
  <c r="I63"/>
  <c r="I29"/>
  <c r="I58"/>
  <c r="I64"/>
  <c r="I68"/>
  <c r="I69"/>
  <c r="I54"/>
  <c r="I28"/>
  <c r="G74"/>
  <c r="I18"/>
  <c r="I74" l="1"/>
</calcChain>
</file>

<file path=xl/sharedStrings.xml><?xml version="1.0" encoding="utf-8"?>
<sst xmlns="http://schemas.openxmlformats.org/spreadsheetml/2006/main" count="83" uniqueCount="83">
  <si>
    <t>PONTE EM CONCRETO PRÉ-MOLDADA</t>
  </si>
  <si>
    <t>PREFEITURA MUNICIPAL DE SANTO ANTÔNIO DE PÁDUA</t>
  </si>
  <si>
    <t>Processo:</t>
  </si>
  <si>
    <t>Endereço:</t>
  </si>
  <si>
    <t>Município:</t>
  </si>
  <si>
    <t>BDI:</t>
  </si>
  <si>
    <t>Natureza:</t>
  </si>
  <si>
    <t>BDI DIF:</t>
  </si>
  <si>
    <t>C.G.</t>
  </si>
  <si>
    <t>21º 31’ 31” S – 42º 11” 41” W</t>
  </si>
  <si>
    <t>Mês base de preços:</t>
  </si>
  <si>
    <t>Prazo da Obra:</t>
  </si>
  <si>
    <t>meses</t>
  </si>
  <si>
    <t>ITEM</t>
  </si>
  <si>
    <t>COMPOSIÇÃO</t>
  </si>
  <si>
    <t>ESPECIFICAÇÃO DOS SERVIÇOS</t>
  </si>
  <si>
    <t>UNID.</t>
  </si>
  <si>
    <t>QUANT.</t>
  </si>
  <si>
    <t>VALOR UNITÁRIO (R$)</t>
  </si>
  <si>
    <t>TOTAL SEM BDI (R$)</t>
  </si>
  <si>
    <t>B.D.I. %</t>
  </si>
  <si>
    <t>TOTAL COM BDI (R$)</t>
  </si>
  <si>
    <t>1.0</t>
  </si>
  <si>
    <t>SERVIÇOS DE ESCRITÓRIO, LABORATÓRIO E CAMPO</t>
  </si>
  <si>
    <t>1.1</t>
  </si>
  <si>
    <t>1.2</t>
  </si>
  <si>
    <t>2.0</t>
  </si>
  <si>
    <t>CANTEIRO DE OBRAS</t>
  </si>
  <si>
    <t>2.1</t>
  </si>
  <si>
    <t>2.2</t>
  </si>
  <si>
    <t>2.3</t>
  </si>
  <si>
    <t>2.4</t>
  </si>
  <si>
    <t>2.5</t>
  </si>
  <si>
    <t>2.6</t>
  </si>
  <si>
    <t>2.7</t>
  </si>
  <si>
    <t>2.8</t>
  </si>
  <si>
    <t>3.0</t>
  </si>
  <si>
    <t>MOVIMENTO DE TERRA</t>
  </si>
  <si>
    <t>3.1</t>
  </si>
  <si>
    <t>3.2</t>
  </si>
  <si>
    <t>3.3</t>
  </si>
  <si>
    <t>4.0</t>
  </si>
  <si>
    <t>TRANSPORTES</t>
  </si>
  <si>
    <t>4.1</t>
  </si>
  <si>
    <t>4.2</t>
  </si>
  <si>
    <t>5.0</t>
  </si>
  <si>
    <t>SERVIÇOS COMPLEMENTARES</t>
  </si>
  <si>
    <t>5.1</t>
  </si>
  <si>
    <t>5.2</t>
  </si>
  <si>
    <t>5.3</t>
  </si>
  <si>
    <t>5.4</t>
  </si>
  <si>
    <t>5.5</t>
  </si>
  <si>
    <t>5.6</t>
  </si>
  <si>
    <t>8.0</t>
  </si>
  <si>
    <t>BASES E PAVIMENTOS</t>
  </si>
  <si>
    <t>8.1</t>
  </si>
  <si>
    <t>11.0</t>
  </si>
  <si>
    <t>ESTRUTURAS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</si>
  <si>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</si>
  <si>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</si>
  <si>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</si>
  <si>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</si>
  <si>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</si>
  <si>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</si>
  <si>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</si>
  <si>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</si>
  <si>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</si>
  <si>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17.0</t>
  </si>
  <si>
    <t>PINTURAS</t>
  </si>
  <si>
    <t>17.1</t>
  </si>
  <si>
    <t>17.2</t>
  </si>
  <si>
    <t>19.0</t>
  </si>
  <si>
    <t>ALUGUEL DE EQUIPAMENTOS</t>
  </si>
  <si>
    <t>19.1</t>
  </si>
  <si>
    <t>19.2</t>
  </si>
  <si>
    <t>19.3</t>
  </si>
  <si>
    <t>20.0</t>
  </si>
  <si>
    <t>CUSTOS RODOVIÁRIOS</t>
  </si>
  <si>
    <t>20.1</t>
  </si>
  <si>
    <t>TOTAL</t>
  </si>
  <si>
    <t>PREFEITURA MUNICIPAL DE SANTO ANTONIO DE PÁDUA</t>
  </si>
  <si>
    <t>Estado do Rio de Janeiro</t>
  </si>
  <si>
    <t>APÊNDICE I AO ANEXO I AO EDITAL 029/2022 - MODELO DE PROPOSTA DE PREÇOS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</si>
</sst>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 * #,##0.00_ ;_ * \-#,##0.00_ ;_ * &quot;-&quot;??_ ;_ @_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3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43" fontId="4" fillId="0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3" fillId="0" borderId="1" xfId="0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Fill="1" applyBorder="1" applyAlignment="1">
      <alignment horizontal="left" vertical="center" indent="2"/>
    </xf>
    <xf numFmtId="0" fontId="3" fillId="0" borderId="1" xfId="0" applyFont="1" applyFill="1" applyBorder="1" applyAlignment="1">
      <alignment horizontal="right" vertical="center" wrapText="1"/>
    </xf>
    <xf numFmtId="17" fontId="3" fillId="0" borderId="1" xfId="0" applyNumberFormat="1" applyFont="1" applyFill="1" applyBorder="1" applyAlignment="1">
      <alignment horizontal="center" vertical="center"/>
    </xf>
    <xf numFmtId="17" fontId="3" fillId="0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3" fontId="4" fillId="0" borderId="1" xfId="1" applyNumberFormat="1" applyFont="1" applyFill="1" applyBorder="1" applyAlignment="1">
      <alignment horizontal="center" vertical="center" wrapText="1"/>
    </xf>
    <xf numFmtId="43" fontId="4" fillId="0" borderId="1" xfId="1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43" fontId="11" fillId="0" borderId="1" xfId="1" applyNumberFormat="1" applyFont="1" applyFill="1" applyBorder="1" applyAlignment="1">
      <alignment horizontal="center" vertical="center"/>
    </xf>
    <xf numFmtId="44" fontId="12" fillId="0" borderId="1" xfId="1" applyNumberFormat="1" applyFont="1" applyFill="1" applyBorder="1" applyAlignment="1">
      <alignment horizontal="center" vertical="center"/>
    </xf>
    <xf numFmtId="44" fontId="12" fillId="0" borderId="1" xfId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3" fontId="10" fillId="0" borderId="1" xfId="1" applyNumberFormat="1" applyFont="1" applyFill="1" applyBorder="1" applyAlignment="1">
      <alignment horizontal="center" vertical="center" wrapText="1"/>
    </xf>
    <xf numFmtId="43" fontId="10" fillId="0" borderId="1" xfId="1" applyNumberFormat="1" applyFont="1" applyFill="1" applyBorder="1" applyAlignment="1">
      <alignment horizontal="center" vertical="center"/>
    </xf>
    <xf numFmtId="44" fontId="10" fillId="0" borderId="1" xfId="1" applyNumberFormat="1" applyFont="1" applyFill="1" applyBorder="1" applyAlignment="1">
      <alignment horizontal="center" vertical="center"/>
    </xf>
    <xf numFmtId="10" fontId="10" fillId="0" borderId="1" xfId="1" applyNumberFormat="1" applyFont="1" applyFill="1" applyBorder="1" applyAlignment="1">
      <alignment horizontal="center" vertical="center"/>
    </xf>
    <xf numFmtId="44" fontId="13" fillId="0" borderId="1" xfId="1" applyNumberFormat="1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10" fontId="11" fillId="0" borderId="1" xfId="1" applyNumberFormat="1" applyFont="1" applyFill="1" applyBorder="1" applyAlignment="1">
      <alignment horizontal="center" vertical="center"/>
    </xf>
    <xf numFmtId="44" fontId="11" fillId="0" borderId="1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2" fillId="0" borderId="1" xfId="1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43" fontId="11" fillId="0" borderId="1" xfId="1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9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43" fontId="11" fillId="0" borderId="0" xfId="1" applyNumberFormat="1" applyFont="1" applyFill="1" applyAlignment="1">
      <alignment horizontal="center" vertical="center"/>
    </xf>
    <xf numFmtId="43" fontId="14" fillId="0" borderId="5" xfId="1" applyNumberFormat="1" applyFont="1" applyFill="1" applyBorder="1" applyAlignment="1">
      <alignment vertical="center"/>
    </xf>
    <xf numFmtId="43" fontId="14" fillId="0" borderId="6" xfId="1" applyNumberFormat="1" applyFont="1" applyFill="1" applyBorder="1" applyAlignment="1">
      <alignment vertical="center"/>
    </xf>
    <xf numFmtId="44" fontId="14" fillId="0" borderId="5" xfId="1" applyNumberFormat="1" applyFont="1" applyFill="1" applyBorder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43" fontId="10" fillId="0" borderId="0" xfId="1" applyNumberFormat="1" applyFont="1" applyFill="1" applyAlignment="1">
      <alignment horizontal="center" vertical="center"/>
    </xf>
    <xf numFmtId="44" fontId="13" fillId="0" borderId="0" xfId="1" applyNumberFormat="1" applyFont="1" applyFill="1" applyAlignment="1">
      <alignment vertical="center"/>
    </xf>
    <xf numFmtId="0" fontId="10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</cellXfs>
  <cellStyles count="4">
    <cellStyle name="Moeda 2" xfId="3"/>
    <cellStyle name="Normal" xfId="0" builtinId="0"/>
    <cellStyle name="Separador de milhares" xfId="1" builtinId="3"/>
    <cellStyle name="Vírgula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147638</xdr:colOff>
      <xdr:row>0</xdr:row>
      <xdr:rowOff>80962</xdr:rowOff>
    </xdr:from>
    <xdr:to>
      <xdr:col>1</xdr:col>
      <xdr:colOff>123825</xdr:colOff>
      <xdr:row>1</xdr:row>
      <xdr:rowOff>310829</xdr:rowOff>
    </xdr:to>
    <xdr:pic>
      <xdr:nvPicPr>
        <xdr:cNvPr id="3" name="Imagem 1" descr="Timbre 1">
          <a:extLst>
            <a:ext uri="{FF2B5EF4-FFF2-40B4-BE49-F238E27FC236}">
              <a16:creationId xmlns:a16="http://schemas.microsoft.com/office/drawing/2014/main" xmlns="" id="{6F6BE94D-EA5F-4858-A952-B44AA91F6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12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7638" y="80962"/>
          <a:ext cx="585787" cy="639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C_PONTE_BAIRRO_CARVALHO_DESONERADO_EMOP-12-2021_14-03-2022_EMPREITEIR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se de Dados"/>
      <sheetName val="BDI-ONERADO"/>
      <sheetName val="RESUMO"/>
      <sheetName val="PLANILHA"/>
      <sheetName val="CRONO"/>
      <sheetName val="curva-abc "/>
      <sheetName val="ITENS ESPECIAIS"/>
      <sheetName val="1-SERV_ESCR_LAB_CAMPO"/>
      <sheetName val="2-CANT_OBRA"/>
      <sheetName val="3-MOV_TERRA"/>
      <sheetName val="4-TRANSP"/>
      <sheetName val="5-SERV_COMPL"/>
      <sheetName val="6-GAL_DREN_CONEX"/>
      <sheetName val="7-ARGAM_INJEÇ_CONSOL"/>
      <sheetName val="8-BASES_PAV"/>
      <sheetName val="9-PARQ_JARD"/>
      <sheetName val="10-FUNDAÇÕES"/>
      <sheetName val="11-ESTRUT"/>
      <sheetName val="12-ALV_DIV "/>
      <sheetName val="13-REV_PAR_TETO_PISOS"/>
      <sheetName val="14-ESQ_PVC_FER_ALUM_MAD_VID_FER"/>
      <sheetName val="15-INST_ELÉT_HID_SAN_MEC"/>
      <sheetName val="16-COBERTURAS_ISOL_IMPERM"/>
      <sheetName val="17-PINTURAS"/>
      <sheetName val="18-APAR_HID_SAN_ELET_MEC_ESP"/>
      <sheetName val="19-ALUG_EQUIP"/>
      <sheetName val="20-CUSTOS_RODOV"/>
      <sheetName val="21-ILUM_PUBLICA"/>
      <sheetName val="descricao"/>
      <sheetName val="EMOP1020"/>
      <sheetName val="EMOP 05-2021"/>
      <sheetName val="22-ADM"/>
      <sheetName val="23-ENCARGOS"/>
      <sheetName val="EMOP_12-2021"/>
      <sheetName val="MEM_DESCR"/>
    </sheetNames>
    <sheetDataSet>
      <sheetData sheetId="0">
        <row r="6">
          <cell r="C6" t="str">
            <v>Rua Sebastião Teixeira de Carvalho - Bairro Carvalho</v>
          </cell>
        </row>
        <row r="7">
          <cell r="C7" t="str">
            <v>1º Distrito - Santo Antônio de Pádua - RJ</v>
          </cell>
        </row>
        <row r="8">
          <cell r="C8" t="str">
            <v>Programa Recurso Próprio</v>
          </cell>
        </row>
        <row r="9">
          <cell r="C9" t="str">
            <v>EMOP 12/2021 - ONERADO</v>
          </cell>
        </row>
        <row r="10">
          <cell r="C10">
            <v>0.2559242635503618</v>
          </cell>
        </row>
        <row r="11">
          <cell r="C11">
            <v>0.2559242635503618</v>
          </cell>
        </row>
        <row r="12">
          <cell r="C12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MEMÓRIA DE CÁLCULO DE QUANTITATIVOS</v>
          </cell>
        </row>
        <row r="2">
          <cell r="A2" t="str">
            <v>1.0 - SERVIÇOS DE LABORATÓRIO, ESCRITÓRIO E CAMPO</v>
          </cell>
        </row>
        <row r="5">
          <cell r="A5" t="str">
            <v>PONTE EM CONCRETO PRÉ-MOLDADA</v>
          </cell>
        </row>
        <row r="7">
          <cell r="B7" t="str">
            <v>Processo:</v>
          </cell>
          <cell r="G7" t="str">
            <v>PREFEITURA MUNICIPAL DE SANTO ANTÔNIO DE PÁDUA</v>
          </cell>
        </row>
        <row r="9">
          <cell r="B9" t="str">
            <v>Endereço:</v>
          </cell>
          <cell r="C9" t="str">
            <v>Rua Sebastião Teixeira de Carvalho - Bairro Carvalho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1.1</v>
          </cell>
          <cell r="C14" t="str">
            <v>CONTROLE TECNOLOGICO DE OBRAS EM CONCRETO ARMADO,ENSAIOS DE RESISTENCIA A COMPRESSAO AOS 3, 7 E 28 DIAS</v>
          </cell>
        </row>
        <row r="15">
          <cell r="A15" t="str">
            <v>1.1</v>
          </cell>
          <cell r="B15" t="str">
            <v>01.001.0150-A</v>
          </cell>
          <cell r="C15" t="str">
            <v>CONTROLE TECNOLOGICO DE OBRAS EM CONCRETO ARMADO CONSIDERANDO APENAS O CONTROLE DO CONCRETO E CONSTANDO DE COLETA,MOLDAGEM E CAPEAMENTO DE CORPOS DE PROVA,TRANSPORTE ATE 50KM,ENSAIOS DE RESISTENCIA A COMPRESSAO AOS 3, 7 E 28 DIAS E "SLUMP T</v>
          </cell>
          <cell r="J15">
            <v>91.02</v>
          </cell>
          <cell r="K15" t="str">
            <v>M3</v>
          </cell>
        </row>
        <row r="19">
          <cell r="B19" t="str">
            <v>1.2</v>
          </cell>
          <cell r="C19" t="str">
            <v>LOCACAO DE OBRA COM APARELHO TOPOGRAFICO SOBRE CERCA DE MARCACAO</v>
          </cell>
        </row>
        <row r="20">
          <cell r="A20" t="str">
            <v>1.2</v>
          </cell>
          <cell r="B20" t="str">
            <v>01.018.0002-A</v>
          </cell>
          <cell r="C20" t="str">
            <v>LOCACAO DE OBRA COM APARELHO TOPOGRAFICO SOBRE CERCA DE MARCACAO,INCLUSIVE CONSTRUCAO DESTA E SUA PRE-LOCACAO E O FORNECIMENTO DO MATERIAL E TENDO POR MEDICAO O PERIMETRO A CONSTRUIR</v>
          </cell>
          <cell r="J20">
            <v>56.4</v>
          </cell>
          <cell r="K20" t="str">
            <v>M</v>
          </cell>
        </row>
      </sheetData>
      <sheetData sheetId="8">
        <row r="1">
          <cell r="A1" t="str">
            <v>MEMÓRIA DE CÁLCULO DE QUANTITATIVOS</v>
          </cell>
        </row>
        <row r="2">
          <cell r="A2" t="str">
            <v>2.0 - CANTEIRO DE OBRA</v>
          </cell>
        </row>
        <row r="5">
          <cell r="A5" t="str">
            <v>PONTE EM CONCRETO PRÉ-MOLDADA</v>
          </cell>
        </row>
        <row r="7">
          <cell r="B7" t="str">
            <v>Processo:</v>
          </cell>
          <cell r="E7" t="str">
            <v>PREFEITURA MUNICIPAL DE SANTO ANTÔNIO DE PÁDUA</v>
          </cell>
        </row>
        <row r="9">
          <cell r="B9" t="str">
            <v>Endereço:</v>
          </cell>
          <cell r="C9" t="str">
            <v>Rua Sebastião Teixeira de Carvalho - Bairro Carvalho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2.1</v>
          </cell>
          <cell r="C14" t="str">
            <v>TAPUME DE VEDACAO OU PROTECAO</v>
          </cell>
        </row>
        <row r="15">
          <cell r="A15" t="str">
            <v>2.1</v>
          </cell>
          <cell r="B15" t="str">
            <v>02.001.0001-A</v>
          </cell>
          <cell r="C15" t="str">
            <v>TAPUME DE VEDACAO OU PROTECAO,EXECUTADO C/CHAPAS DE MADEIRACOMPENSADA,RESINADA,LISA,DE COLAGEM FENOLICA,A PROVA D`AGUA,COM 2,20X1,10M E 6MM DE ESPESSURA,PREGADAS EM PECAS DE MADEIRA DE 3ª DE 3"X3" HORIZONTAIS E VERTICAIS A CADA 1,22M,EXCLU</v>
          </cell>
          <cell r="J15">
            <v>44</v>
          </cell>
          <cell r="K15" t="str">
            <v>M2</v>
          </cell>
        </row>
        <row r="19">
          <cell r="B19" t="str">
            <v>2.2</v>
          </cell>
          <cell r="C19" t="str">
            <v>BARRACAO DE OBRA</v>
          </cell>
        </row>
        <row r="20">
          <cell r="A20" t="str">
            <v>2.2</v>
          </cell>
          <cell r="B20" t="str">
            <v>02.004.0005-A</v>
          </cell>
          <cell r="C20" t="str">
            <v>BARRACAO DE OBRA COM DIVISAO INTERNA PARA ESCRITORIO E DEPOSITO DE MATERIAIS,PISO DE TABUAS DE MADEIRA DE 3ª SOBRE ESTAQUEAMENTO DE PECAS DE MADEIRA DE 3ª,3"X3",PAREDES DE TABUAS DE MADEIRA DE 3ª E COBERTURA DE TELHAS DE FIBROCIMENTO DE 6MM</v>
          </cell>
          <cell r="J20">
            <v>7.26</v>
          </cell>
          <cell r="K20" t="str">
            <v>M2</v>
          </cell>
        </row>
        <row r="24">
          <cell r="B24" t="str">
            <v>2.3</v>
          </cell>
          <cell r="C24" t="str">
            <v>PLACA DE IDENTIFICACAO DE OBRA PUBLICA</v>
          </cell>
        </row>
        <row r="25">
          <cell r="A25" t="str">
            <v>2.3</v>
          </cell>
          <cell r="B25" t="str">
            <v>02.020.0001-A</v>
          </cell>
          <cell r="C25" t="str">
            <v>PLACA DE IDENTIFICACAO DE OBRA PUBLICA,INCLUSIVE PINTURA E SUPORTES DE MADEIRA.FORNECIMENTO E COLOCACAO</v>
          </cell>
          <cell r="J25">
            <v>2.5</v>
          </cell>
          <cell r="K25" t="str">
            <v>M2</v>
          </cell>
        </row>
        <row r="29">
          <cell r="B29" t="str">
            <v>2.4</v>
          </cell>
          <cell r="C29" t="str">
            <v>INSTALACAO E LIGACAO PROVISORIA PARA ABASTECIMENTO DE AGUA</v>
          </cell>
        </row>
        <row r="30">
          <cell r="A30" t="str">
            <v>2.4</v>
          </cell>
          <cell r="B30" t="str">
            <v>02.015.0001-A</v>
          </cell>
          <cell r="C30" t="str">
            <v>INSTALACAO E LIGACAO PROVISORIA PARA ABASTECIMENTO DE AGUA EESGOTAMENTO SANITARIO EM CANTEIRO DE OBRAS,INCLUSIVE ESCAVACAO,EXCLUSIVE REPOSICAO DA PAVIMENTACAO DO LOGRADOURO PUBLICO</v>
          </cell>
          <cell r="J30">
            <v>1</v>
          </cell>
          <cell r="K30" t="str">
            <v>UN</v>
          </cell>
        </row>
        <row r="34">
          <cell r="B34" t="str">
            <v>2.5</v>
          </cell>
          <cell r="C34" t="str">
            <v>INSTALACAO E LIGACAO PROVISORIA DE ALIMENTACAO DE ENERGIA ELETRICA</v>
          </cell>
        </row>
        <row r="35">
          <cell r="A35" t="str">
            <v>2.5</v>
          </cell>
          <cell r="B35" t="str">
            <v>02.016.0001-A</v>
          </cell>
          <cell r="C35" t="str">
            <v>INSTALACAO E LIGACAO PROVISORIA DE ALIMENTACAO DE ENERGIA ELETRICA,EM BAIXA TENSAO,PARA CANTEIRO DE OBRAS,M3-CHAVE 100A,CARGA 3KW,20CV,EXCLUSIVE O FORNECIMENTO DO MEDIDOR</v>
          </cell>
          <cell r="J35">
            <v>1</v>
          </cell>
          <cell r="K35" t="str">
            <v>UN</v>
          </cell>
        </row>
        <row r="39">
          <cell r="B39" t="str">
            <v>2.6</v>
          </cell>
          <cell r="C39" t="str">
            <v xml:space="preserve">SANITARIO COM VASO E CHUVEIRO PARA PESSOAL DE OBRA,COLETIVODE 2 UNIDADES E 4,00M2 </v>
          </cell>
        </row>
        <row r="40">
          <cell r="A40" t="str">
            <v>2.6</v>
          </cell>
          <cell r="B40" t="str">
            <v>02.004.0013-A</v>
          </cell>
          <cell r="C40" t="str">
            <v>SANITARIO COM VASO E CHUVEIRO PARA PESSOAL DE OBRA,COLETIVODE 2 UNIDADES E 4,00M2 EXECUTADO COM TABUAS DE MADEIRA DE 3ª,E TELHAS ONDULADAS DE 6MM DE FIBROCIMENTO,INCLUSIVE INSTALACOES,APARELHOS,ESQUADRIAS E FERRAGENS CONSIDERANDO REAPROVEI</v>
          </cell>
          <cell r="J40">
            <v>1</v>
          </cell>
          <cell r="K40" t="str">
            <v>UN</v>
          </cell>
        </row>
        <row r="44">
          <cell r="B44" t="str">
            <v>2.7</v>
          </cell>
          <cell r="C44" t="str">
            <v xml:space="preserve">BARRAGEM DE BLOQUEIO DE OBRA NA VIA PUBLICA,DE ACORDO COM ARESOLUCAO </v>
          </cell>
        </row>
        <row r="45">
          <cell r="A45" t="str">
            <v>2.7</v>
          </cell>
          <cell r="B45" t="str">
            <v>02.020.0005-A</v>
          </cell>
          <cell r="C45" t="str">
            <v>BARRAGEM DE BLOQUEIO DE OBRA NA VIA PUBLICA,DE ACORDO COM ARESOLUCAO DA PREFEITURA-RJ,COMPREENDENDO FORNECIMENTO,COLOCACAO E PINTURA DOS SUPORTES DE MADEIRA COM REAPROVEITAMENTO DO CONJUNTO 40 (QUARENTA) VEZES</v>
          </cell>
          <cell r="J45">
            <v>14.4</v>
          </cell>
          <cell r="K45" t="str">
            <v>M</v>
          </cell>
        </row>
        <row r="49">
          <cell r="B49" t="str">
            <v>2.8</v>
          </cell>
          <cell r="C49" t="str">
            <v>SEMAFORO PARA SINALIZACAO DE BLOQUEIO DE OBRA NA VIA PUBLICA,DE ACORDO CO</v>
          </cell>
        </row>
        <row r="50">
          <cell r="A50" t="str">
            <v>2.8</v>
          </cell>
          <cell r="B50" t="str">
            <v>02.020.0009-A</v>
          </cell>
          <cell r="C50" t="str">
            <v>SEMAFORO PARA SINALIZACAO DE BLOQUEIO DE OBRA NA VIA PUBLICA,DE ACORDO COM A RESOLUCAO DA PREFEITURA-RJ,COMPREENDENDO FORNECIMENTO E COLOCACAO DE TODOS OS MATERIAIS NECESSARIOS,INCLUSIVE MATERIAIS ELETRICOS,CONSIDERANDO 40 VEZES O REAPROVEI</v>
          </cell>
          <cell r="J50">
            <v>2</v>
          </cell>
          <cell r="K50" t="str">
            <v>UN</v>
          </cell>
        </row>
      </sheetData>
      <sheetData sheetId="9">
        <row r="1">
          <cell r="A1" t="str">
            <v>MEMÓRIA DE CÁLCULO DE QUANTITATIVOS</v>
          </cell>
        </row>
        <row r="2">
          <cell r="A2" t="str">
            <v>3.0 - MOVIMENTO DE TERRA</v>
          </cell>
        </row>
        <row r="5">
          <cell r="A5" t="str">
            <v>PONTE EM CONCRETO PRÉ-MOLDADA</v>
          </cell>
        </row>
        <row r="7">
          <cell r="B7" t="str">
            <v>Processo:</v>
          </cell>
          <cell r="F7" t="str">
            <v>PREFEITURA MUNICIPAL DE SANTO ANTÔNIO DE PÁDUA</v>
          </cell>
        </row>
        <row r="9">
          <cell r="B9" t="str">
            <v>Endereço:</v>
          </cell>
          <cell r="C9" t="str">
            <v>Rua Sebastião Teixeira de Carvalho - Bairro Carvalho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3.1</v>
          </cell>
          <cell r="C14" t="str">
            <v>ATERRO COM MATERIAL DE 1ªCATEGORIA,ESPALHADO POR RETRO ESCAVADEIRA</v>
          </cell>
        </row>
        <row r="15">
          <cell r="A15" t="str">
            <v>3.1</v>
          </cell>
          <cell r="B15" t="str">
            <v>03.010.0019-A</v>
          </cell>
          <cell r="C15" t="str">
            <v>ATERRO COM MATERIAL DE 1ªCATEGORIA,ESPALHADO POR RETRO ESCAVADEIRA,EM CAMADAS DE 20CM DE MATERIAL ADENSADO,REGADO POR CAMINHAO TANQUE E COMPACTADO A 90% COM SOQUETE VIBRATORIO,INTERVINDO 2(DOIS) SERVENTES,EXCLUSIVE O FORNECIMENTO DA TERRA</v>
          </cell>
          <cell r="J15">
            <v>250.52</v>
          </cell>
          <cell r="K15" t="str">
            <v>M3</v>
          </cell>
        </row>
        <row r="19">
          <cell r="B19" t="str">
            <v>3.2</v>
          </cell>
          <cell r="C19" t="str">
            <v>MATERIAL DE 1ª CATEGORIA PARA ATERROS,COMPREENDENDO:ESCAVACAO,CARGA</v>
          </cell>
        </row>
        <row r="20">
          <cell r="A20" t="str">
            <v>3.2</v>
          </cell>
          <cell r="B20" t="str">
            <v>03.010.0020-A</v>
          </cell>
          <cell r="C20" t="str">
            <v>MATERIAL DE 1ª CATEGORIA PARA ATERROS,COMPREENDENDO:ESCAVACAO,CARGA,TRANSPORTE A 1KM EM CAMINHAO BASCULANTE E DESCARGA,CONSIDERANDO O VOLUME NECESSARIO A EXECUCAO DE 1,00M3 DE MATERIAL COMPACTADO</v>
          </cell>
          <cell r="J20">
            <v>250.52</v>
          </cell>
          <cell r="K20" t="str">
            <v>M3</v>
          </cell>
        </row>
        <row r="24">
          <cell r="B24" t="str">
            <v>3.3</v>
          </cell>
          <cell r="C24" t="str">
            <v>ESCAVACAO MECANICA,A CEU ABERTO,EM MATERIAL DE 1ªCATEGORIA</v>
          </cell>
        </row>
        <row r="25">
          <cell r="A25" t="str">
            <v>3.3</v>
          </cell>
          <cell r="B25" t="str">
            <v>03.021.0005-B</v>
          </cell>
          <cell r="C25" t="str">
            <v>ESCAVACAO MECANICA,A CEU ABERTO,EM MATERIAL DE 1ªCATEGORIA,UTILIZANDO ESCAVADEIRA HIDRAULICA DE 0,78M3</v>
          </cell>
          <cell r="J25">
            <v>432.21</v>
          </cell>
          <cell r="K25" t="str">
            <v>M3</v>
          </cell>
        </row>
      </sheetData>
      <sheetData sheetId="10">
        <row r="1">
          <cell r="A1" t="str">
            <v>MEMÓRIA DE CÁLCULO DE QUANTITATIVOS</v>
          </cell>
        </row>
        <row r="2">
          <cell r="A2" t="str">
            <v>4.0 - TRANSPORTES</v>
          </cell>
        </row>
        <row r="5">
          <cell r="A5" t="str">
            <v>PONTE EM CONCRETO PRÉ-MOLDADA</v>
          </cell>
        </row>
        <row r="7">
          <cell r="B7" t="str">
            <v>Processo:</v>
          </cell>
          <cell r="E7" t="str">
            <v>PREFEITURA MUNICIPAL DE SANTO ANTÔNIO DE PÁDUA</v>
          </cell>
        </row>
        <row r="9">
          <cell r="B9" t="str">
            <v>Endereço:</v>
          </cell>
          <cell r="C9" t="str">
            <v>Rua Sebastião Teixeira de Carvalho - Bairro Carvalho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4.1</v>
          </cell>
          <cell r="C14" t="str">
            <v>TRANSPORTE DE CARGA DE QUALQUER NATUREZA</v>
          </cell>
        </row>
        <row r="15">
          <cell r="A15" t="str">
            <v>4.1</v>
          </cell>
          <cell r="B15" t="str">
            <v>04.005.0123-B</v>
          </cell>
          <cell r="C15" t="str">
            <v>TRANSPORTE DE CARGA DE QUALQUER NATUREZA,EXCLUSIVE AS DESPESAS DE CARGA E DESCARGA,TANTO DE ESPERA DO CAMINHAO COMO DO SERVENTE OU EQUIPAMENTO AUXILIAR,A VELOCIDADE MEDIA DE 30KM/H,EM CAMINHAO BASCULANTE A OLEO DIESEL,COM CAPACIDADE UTIL DE</v>
          </cell>
          <cell r="J15">
            <v>3197.48</v>
          </cell>
          <cell r="K15" t="str">
            <v>T X KM</v>
          </cell>
        </row>
        <row r="19">
          <cell r="B19" t="str">
            <v>4.2</v>
          </cell>
          <cell r="C19" t="str">
            <v>CARGA E DESCARGA MECANICA DE AGREGADOS,TERRA,ESCOMBROS,MATERIAL A GRANEL</v>
          </cell>
        </row>
        <row r="20">
          <cell r="A20" t="str">
            <v>4.2</v>
          </cell>
          <cell r="B20" t="str">
            <v>04.011.0052-B</v>
          </cell>
          <cell r="C20" t="str">
            <v>CARGA E DESCARGA MECANICA,COM PA-CARREGADEIRA,COM 1,30M3 DECAPACIDADE,UTILIZANDO CAMINHAO BASCULANTE A OLEO DIESEL,COMCAPACIDADE UTIL DE 8T,CONSIDERADOS PARA O CAMINHAO OS TEMPOSDE ESPERA,MANOBRA,CARGA E DESCARGA E PARA A CARREGADEIRA OS</v>
          </cell>
          <cell r="J20">
            <v>719.62</v>
          </cell>
          <cell r="K20" t="str">
            <v>T</v>
          </cell>
        </row>
      </sheetData>
      <sheetData sheetId="11">
        <row r="1">
          <cell r="A1" t="str">
            <v>MEMÓRIA DE CÁLCULO DE QUANTITATIVOS</v>
          </cell>
        </row>
        <row r="2">
          <cell r="A2" t="str">
            <v>5.0 - SERVIÇOS COMPLEMENTARES</v>
          </cell>
        </row>
        <row r="5">
          <cell r="A5" t="str">
            <v>PONTE EM CONCRETO PRÉ-MOLDADA</v>
          </cell>
        </row>
        <row r="7">
          <cell r="B7" t="str">
            <v>Processo:</v>
          </cell>
          <cell r="F7" t="str">
            <v>PREFEITURA MUNICIPAL DE SANTO ANTÔNIO DE PÁDUA</v>
          </cell>
        </row>
        <row r="9">
          <cell r="B9" t="str">
            <v>Endereço:</v>
          </cell>
          <cell r="C9" t="str">
            <v>Rua Sebastião Teixeira de Carvalho - Bairro Carvalho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5.1</v>
          </cell>
          <cell r="C14" t="str">
            <v>DEMOLICAO,COM EQUIPAMENTO DE AR COMPRIMIDO,DE MASSAS DE CONCRETO SIMPLES</v>
          </cell>
        </row>
        <row r="15">
          <cell r="A15" t="str">
            <v>5.1</v>
          </cell>
          <cell r="B15" t="str">
            <v>05.002.0003-B</v>
          </cell>
          <cell r="C15" t="str">
            <v>DEMOLICAO,COM EQUIPAMENTO DE AR COMPRIMIDO,DE MASSAS DE CONCRETO SIMPLES,EXCETO PISOS OU PAVIMENTOS,INCLUSIVE EMPILHAMENTO LATERAL DENTRO DO CANTEIRO DE SERVICO</v>
          </cell>
          <cell r="J15">
            <v>38.4</v>
          </cell>
          <cell r="K15" t="str">
            <v>M3</v>
          </cell>
        </row>
        <row r="19">
          <cell r="B19" t="str">
            <v>5.2</v>
          </cell>
          <cell r="C19" t="str">
            <v>DEMOLICAO,COM EQUIPAMENTO DE AR COMPRIMIDO,DE MASSAS DE CONCRETO ARMADO</v>
          </cell>
        </row>
        <row r="20">
          <cell r="A20" t="str">
            <v>5.2</v>
          </cell>
          <cell r="B20" t="str">
            <v>05.002.0004-A</v>
          </cell>
          <cell r="C20" t="str">
            <v>DEMOLICAO,COM EQUIPAMENTO DE AR COMPRIMIDO,DE MASSAS DE CONCRETO ARMADO,EXCETO PISOS OU PAVIMENTOS,INCLUSIVE EMPILHAMENTO LATERAL DENTRO DO CANTEIRO DE SERVICO</v>
          </cell>
          <cell r="J20">
            <v>16.8</v>
          </cell>
          <cell r="K20" t="str">
            <v>M3</v>
          </cell>
        </row>
        <row r="24">
          <cell r="B24" t="str">
            <v>5.3</v>
          </cell>
          <cell r="C24" t="str">
            <v>DEMOLICAO COM EQUIPAMENTO DE AR COMPRIMIDO,DE PAVIMENTACAO DE CONCRETO ASFALTICO</v>
          </cell>
        </row>
        <row r="25">
          <cell r="A25" t="str">
            <v>5.3</v>
          </cell>
          <cell r="B25" t="str">
            <v>05.002.0006-B</v>
          </cell>
          <cell r="C25" t="str">
            <v>DEMOLICAO COM EQUIPAMENTO DE AR COMPRIMIDO,DE PAVIMENTACAO DE CONCRETO ASFALTICO,COM 10CM DE ESPESSURA,INCLUSIVE EMPILHAMENTO LATERAL DENTRO DO CANTEIRO DE SERVICO</v>
          </cell>
          <cell r="J25">
            <v>64</v>
          </cell>
          <cell r="K25" t="str">
            <v>M2</v>
          </cell>
        </row>
        <row r="29">
          <cell r="B29" t="str">
            <v>5.4</v>
          </cell>
          <cell r="C29" t="str">
            <v>BARRAGEM PROVISORIA OU ENSECADEIRA,PARA DESVIOS DE PEQUENOSCURSOS D'AGUA COM SACOS DE AREIA</v>
          </cell>
        </row>
        <row r="30">
          <cell r="A30" t="str">
            <v>5.4</v>
          </cell>
          <cell r="B30" t="str">
            <v>05.097.0001-A</v>
          </cell>
          <cell r="C30" t="str">
            <v>BARRAGEM PROVISORIA OU ENSECADEIRA,PARA DESVIOS DE PEQUENOSCURSOS D'AGUA COM SACOS DE AREIA</v>
          </cell>
          <cell r="J30">
            <v>546</v>
          </cell>
          <cell r="K30" t="str">
            <v>UN</v>
          </cell>
        </row>
        <row r="34">
          <cell r="B34" t="str">
            <v>5.5</v>
          </cell>
          <cell r="C34" t="str">
            <v>MAO-DE-OBRA DE ENGENHEIRO OU ARQUITETO SENIOR,INCLUSIVE ENCARGOS SOCIAIS</v>
          </cell>
        </row>
        <row r="35">
          <cell r="A35" t="str">
            <v>5.5</v>
          </cell>
          <cell r="B35" t="str">
            <v>05.105.0131-0</v>
          </cell>
          <cell r="C35" t="str">
            <v>MAO-DE-OBRA DE ENGENHEIRO OU ARQUITETO SENIOR,INCLUSIVE ENCARGOS SOCIAIS</v>
          </cell>
          <cell r="J35">
            <v>1</v>
          </cell>
          <cell r="K35" t="str">
            <v>MES</v>
          </cell>
        </row>
        <row r="39">
          <cell r="B39" t="str">
            <v>5.6</v>
          </cell>
          <cell r="C39" t="str">
            <v>PLACA DE INAUGURACAO EM BRONZE COM AS DIMENSOES DE 0,35X0,50M.FORNECIMENTO</v>
          </cell>
        </row>
        <row r="40">
          <cell r="A40" t="str">
            <v>5.6</v>
          </cell>
          <cell r="B40" t="str">
            <v>05.050.0008-A</v>
          </cell>
          <cell r="C40" t="str">
            <v>PLACA DE INAUGURACAO EM BRONZE COM AS DIMENSOES DE 0,35X0,50M.FORNECIMENTO E COLOCACAO</v>
          </cell>
          <cell r="J40">
            <v>1</v>
          </cell>
          <cell r="K40" t="str">
            <v>UN</v>
          </cell>
        </row>
      </sheetData>
      <sheetData sheetId="12"/>
      <sheetData sheetId="13"/>
      <sheetData sheetId="14">
        <row r="1">
          <cell r="A1" t="str">
            <v>MEMÓRIA DE CÁLCULO DE QUANTITATIVOS</v>
          </cell>
        </row>
        <row r="2">
          <cell r="A2" t="str">
            <v>8.0 - BASES E PAVIMENTOS</v>
          </cell>
        </row>
        <row r="5">
          <cell r="A5" t="str">
            <v>PONTE EM CONCRETO PRÉ-MOLDADA</v>
          </cell>
        </row>
        <row r="7">
          <cell r="B7" t="str">
            <v>Processo:</v>
          </cell>
          <cell r="F7" t="str">
            <v>PREFEITURA MUNICIPAL DE SANTO ANTÔNIO DE PÁDUA</v>
          </cell>
        </row>
        <row r="9">
          <cell r="B9" t="str">
            <v>Endereço:</v>
          </cell>
          <cell r="C9" t="str">
            <v>Rua Sebastião Teixeira de Carvalho - Bairro Carvalho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8.1</v>
          </cell>
          <cell r="C14" t="str">
            <v>REVESTIMENTO DE CONCRETO BETUMINOSO USINADO A QUENTE,COM 10CM DE ESPEDE LIGACAO</v>
          </cell>
        </row>
        <row r="15">
          <cell r="A15" t="str">
            <v>8.1</v>
          </cell>
          <cell r="B15" t="str">
            <v>08.015.0042-A</v>
          </cell>
          <cell r="C15" t="str">
            <v>REVESTIMENTO DE CONCRETO BETUMINOSO USINADO A QUENTE,COM 10CM DE ESPESSURA,EXECUTADO EM 2 CAMADAS,SENDO A INFERIOR DE LIGACAO ("BINDER")COM 6CM DE ESPESSURA E A SUPERIOR DE ROLAMENTO,DE ACORDO COM AS "INSTRUCOES PARA EXECUCAO",DO DER-RJ,EXC</v>
          </cell>
          <cell r="J15">
            <v>151.19999999999999</v>
          </cell>
          <cell r="K15" t="str">
            <v>M2</v>
          </cell>
        </row>
      </sheetData>
      <sheetData sheetId="15"/>
      <sheetData sheetId="16"/>
      <sheetData sheetId="17">
        <row r="1">
          <cell r="A1" t="str">
            <v>MEMÓRIA DE CÁLCULO DE QUANTITATIVOS</v>
          </cell>
        </row>
        <row r="2">
          <cell r="A2" t="str">
            <v>11.0 - ESTRUTURAS</v>
          </cell>
        </row>
        <row r="5">
          <cell r="A5" t="str">
            <v>PONTE EM CONCRETO PRÉ-MOLDADA</v>
          </cell>
        </row>
        <row r="7">
          <cell r="B7" t="str">
            <v>Processo:</v>
          </cell>
          <cell r="F7" t="str">
            <v>PREFEITURA MUNICIPAL DE SANTO ANTÔNIO DE PÁDUA</v>
          </cell>
        </row>
        <row r="9">
          <cell r="B9" t="str">
            <v>Endereço:</v>
          </cell>
          <cell r="C9" t="str">
            <v>Rua Sebastião Teixeira de Carvalho - Bairro Carvalho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5">
          <cell r="B15" t="str">
            <v>11.1</v>
          </cell>
          <cell r="C15" t="str">
            <v>CONCRETO DOSADO RACIONALMENTE PARA UMA RESISTENCIA CARACTERISTICA A COMPRESSAO DE 35MPA</v>
          </cell>
        </row>
        <row r="16">
          <cell r="A16" t="str">
            <v>11.1</v>
          </cell>
          <cell r="B16" t="str">
            <v>11.003.0007-A</v>
          </cell>
          <cell r="C16" t="str">
            <v>CONCRETO DOSADO RACIONALMENTE PARA UMA RESISTENCIA CARACTERISTICA A COMPRESSAO DE 35MPA,INCLUSIVE MATERIAIS,TRANSPORTE,PREPARO COM BETONEIRA,LANCAMENTO E ADENSAMENTO</v>
          </cell>
          <cell r="J16">
            <v>91.74</v>
          </cell>
          <cell r="K16" t="str">
            <v>M3</v>
          </cell>
        </row>
        <row r="20">
          <cell r="B20" t="str">
            <v>11.2</v>
          </cell>
          <cell r="C20" t="str">
            <v>ESCORAMENTO DE FORMAS DE PARAMENTOS VERTICAIS,PARA ALTURA DE1,50 A 5,00M</v>
          </cell>
        </row>
        <row r="21">
          <cell r="A21" t="str">
            <v>11.2</v>
          </cell>
          <cell r="B21" t="str">
            <v>11.004.0070-B</v>
          </cell>
          <cell r="C21" t="str">
            <v>ESCORAMENTO DE FORMAS DE PARAMENTOS VERTICAIS,PARA ALTURA DE1,50 A 5,00M,COM APROVEITAMENTO DE 2 VEZES DA MADEIRA,INCLUSIVE RETIRADA</v>
          </cell>
          <cell r="J21">
            <v>367.61</v>
          </cell>
          <cell r="K21" t="str">
            <v>M2</v>
          </cell>
        </row>
        <row r="25">
          <cell r="B25" t="str">
            <v>11.3</v>
          </cell>
          <cell r="C25" t="str">
            <v>FORMAS DE CHAPAS DE MADEIRA COMPENSADA,EMPREGANDO-SE AS DE 14MM,RESINADAS</v>
          </cell>
        </row>
        <row r="26">
          <cell r="A26" t="str">
            <v>11.3</v>
          </cell>
          <cell r="B26" t="str">
            <v>11.005.0001-B</v>
          </cell>
          <cell r="C26" t="str">
            <v>FORMAS DE CHAPAS DE MADEIRA COMPENSADA,EMPREGANDO-SE AS DE 14MM,RESINADAS,E TAMBEM AS DE 20MM DE ESPESSURA,PLASTIFICADAS,SERVINDO 4 VEZES,E A MADEIRA AUXILIAR SERVINDO 3 VEZES,INCLUSIVE FORNECIMENTO E DESMOLDAGEM,EXCLUSIVE ESCORAMENTO</v>
          </cell>
          <cell r="J26">
            <v>367.61</v>
          </cell>
          <cell r="K26" t="str">
            <v>M2</v>
          </cell>
        </row>
        <row r="30">
          <cell r="B30" t="str">
            <v>11.4</v>
          </cell>
          <cell r="C30" t="str">
            <v>BARRA DE ACO CA-50,COM SALIENCIA OU MOSSA,DIAMETRODE 6,3MM</v>
          </cell>
        </row>
        <row r="31">
          <cell r="A31" t="str">
            <v>11.4</v>
          </cell>
          <cell r="B31" t="str">
            <v>11.009.0070-B</v>
          </cell>
          <cell r="C31" t="str">
            <v>BARRA DE ACO CA-50,COM SALIENCIA OU MOSSA,COEFICIENTE DE CONFORMACAO SUPERFICIAL MINIMO (ADERENCIA) IGUAL A 1,5,DIAMETRODE 6,3MM,DESTINADA A ARMADURA DE CONCRETO ARMADO,COMPREENDENDO 10% DE PERDAS DE PONTAS E ARAME 18.FORNECIMENTO,CORTE,DO</v>
          </cell>
          <cell r="J31">
            <v>492</v>
          </cell>
          <cell r="K31" t="str">
            <v>KG</v>
          </cell>
        </row>
        <row r="35">
          <cell r="B35" t="str">
            <v>11.5</v>
          </cell>
          <cell r="C35" t="str">
            <v>BARRA DE ACO CA-50,COM SALIENCIA OU MOSSA,DIAMETRODE 8 A 12,5MM</v>
          </cell>
        </row>
        <row r="36">
          <cell r="A36" t="str">
            <v>11.5</v>
          </cell>
          <cell r="B36" t="str">
            <v>11.009.0072-B</v>
          </cell>
          <cell r="C36" t="str">
            <v>BARRA DE ACO CA-50,COM SALIENCIA OU MOSSA,COEFICIENTE DE CONFORMACAO SUPERFICIAL MINIMO (ADERENCIA) IGUAL A 1,5,DIAMETRODE 8 A 12,5MM,DESTINADA A ARMADURA DE CONCRETO ARMADO,COMPREENDENDO 10% DE PERDAS DE PONTAS E ARAME 18.FORNECIMENTO,COR</v>
          </cell>
          <cell r="J36">
            <v>1240</v>
          </cell>
          <cell r="K36" t="str">
            <v>KG</v>
          </cell>
        </row>
        <row r="40">
          <cell r="B40" t="str">
            <v>11.6</v>
          </cell>
          <cell r="C40" t="str">
            <v>BARRA DE ACO CA-50,COM SALIENCIA OU MOSSA,DIAMETROACIMA DE 12,5MM</v>
          </cell>
        </row>
        <row r="41">
          <cell r="A41" t="str">
            <v>11.6</v>
          </cell>
          <cell r="B41" t="str">
            <v>11.009.0074-B</v>
          </cell>
          <cell r="C41" t="str">
            <v>BARRA DE ACO CA-50,COM SALIENCIA OU MOSSA,COEFICIENTE DE CONFORMACAO SUPERFICIAL MINIMO (ADERENCIA) IGUAL A 1,5,DIAMETROACIMA DE 12,5MM,DESTINADA A ARMADURA DE CONCRETO ARMADO,COMPREENDENDO 10% DE PERDAS DE PONTAS E ARAME 18.FORNECIMENTO,C</v>
          </cell>
          <cell r="J41">
            <v>5915</v>
          </cell>
          <cell r="K41" t="str">
            <v>KG</v>
          </cell>
        </row>
        <row r="45">
          <cell r="B45" t="str">
            <v>11.7</v>
          </cell>
          <cell r="C45" t="str">
            <v>CHUMBAMENTO DE ROCHA,A CEU ABERTO,COM VERGALHAO DE ACO CA-50</v>
          </cell>
        </row>
        <row r="46">
          <cell r="A46" t="str">
            <v>11.7</v>
          </cell>
          <cell r="B46" t="str">
            <v>11.020.0002-A</v>
          </cell>
          <cell r="C46" t="str">
            <v>CHUMBAMENTO DE ROCHA,A CEU ABERTO,COM VERGALHAO DE ACO CA-50,INCLUSIVE FORNECIMENTO DE MATERIAIS,FUROS COM PERFURATRIZ,EXCLUSIVE INJECAO,SENDO MEDIDO POR KG DE VERGALHAO</v>
          </cell>
          <cell r="J46">
            <v>117.52</v>
          </cell>
          <cell r="K46" t="str">
            <v>KG</v>
          </cell>
        </row>
        <row r="50">
          <cell r="B50" t="str">
            <v>11.8</v>
          </cell>
          <cell r="C50" t="str">
            <v>APARELHO DE APOIO DE NEOPRENE,FRETADO</v>
          </cell>
        </row>
        <row r="51">
          <cell r="A51" t="str">
            <v>11.8</v>
          </cell>
          <cell r="B51" t="str">
            <v>11.036.0002-B</v>
          </cell>
          <cell r="C51" t="str">
            <v>APARELHO DE APOIO DE NEOPRENE,FRETADO,INCLUSIVE PREPARO DO BERCO.FORNECIMENTO E COLOCACAO</v>
          </cell>
          <cell r="J51">
            <v>10.8</v>
          </cell>
          <cell r="K51" t="str">
            <v>DM3</v>
          </cell>
        </row>
        <row r="55">
          <cell r="B55" t="str">
            <v>11.9</v>
          </cell>
          <cell r="C55" t="str">
            <v>SUPERESTRUTURA DE PONTE,PRE-FABRICADAO,CLASSE 45,PARA DUAS FAIXAS DE TRAFEGO COM 7,20MDE PISTA DE ROLAMEN</v>
          </cell>
        </row>
        <row r="56">
          <cell r="A56" t="str">
            <v>11.9</v>
          </cell>
          <cell r="B56" t="str">
            <v>11.060.0180-A</v>
          </cell>
          <cell r="C56" t="str">
            <v>SUPERESTRUTURA DE PONTE OU VIADUTO,PRE-FABRICADA,EM CONCRETOPROTENDIDO,CLASSE 45,PARA DUAS FAIXAS DE TRAFEGO COM 7,20MDE PISTA DE ROLAMENTO,COM GUARDA-RODAS,PASSEIOS E GUARDA-CORPOS,COM LARGURA TOTAL DE 10,50M,SEM CAPEAMENTO,COM VAO ENTRE</v>
          </cell>
          <cell r="J56">
            <v>9</v>
          </cell>
          <cell r="K56" t="str">
            <v>M</v>
          </cell>
        </row>
      </sheetData>
      <sheetData sheetId="18"/>
      <sheetData sheetId="19"/>
      <sheetData sheetId="20"/>
      <sheetData sheetId="21"/>
      <sheetData sheetId="22"/>
      <sheetData sheetId="23">
        <row r="1">
          <cell r="A1" t="str">
            <v>MEMÓRIA DE CÁLCULO DE QUANTITATIVOS</v>
          </cell>
        </row>
        <row r="2">
          <cell r="A2" t="str">
            <v>17.0 - PINTURAS</v>
          </cell>
        </row>
        <row r="5">
          <cell r="A5" t="str">
            <v>PONTE EM CONCRETO PRÉ-MOLDADA</v>
          </cell>
        </row>
        <row r="7">
          <cell r="B7" t="str">
            <v>Processo:</v>
          </cell>
          <cell r="F7" t="str">
            <v>PREFEITURA MUNICIPAL DE SANTO ANTÔNIO DE PÁDUA</v>
          </cell>
        </row>
        <row r="9">
          <cell r="B9" t="str">
            <v>Endereço:</v>
          </cell>
          <cell r="C9" t="str">
            <v>Rua Sebastião Teixeira de Carvalho - Bairro Carvalho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17.1</v>
          </cell>
          <cell r="C14" t="str">
            <v xml:space="preserve">PINTURA INTERNA OU EXTERNA SOBRE CONCRETO LISO OU REVESTIMENTO,COM </v>
          </cell>
        </row>
        <row r="15">
          <cell r="A15" t="str">
            <v>17.1</v>
          </cell>
          <cell r="B15" t="str">
            <v>17.013.0030-A</v>
          </cell>
          <cell r="C15" t="str">
            <v>PINTURA INTERNA OU EXTERNA SOBRE CONCRETO LISO OU REVESTIMENTO,COM TINTA AQUOSA A BASE DE EPOXI INCOLOR OU EM CORES,INCLUSIVE LIMPEZA,E DUAS DEMAOS DE ACABAMENTO</v>
          </cell>
          <cell r="J15">
            <v>8.9499999999999993</v>
          </cell>
          <cell r="K15" t="str">
            <v>M2</v>
          </cell>
        </row>
        <row r="17">
          <cell r="C17" t="str">
            <v>PISTA DE ROLAMENTO=0,15*(8,50+5,00+5,00)=2,77M2*2=5,55M2                                                          ESPELHO PASSEIO=8,50M*0,20M=1,70M2*2=3,40M2                                                                         TOTAL=8,95M2</v>
          </cell>
        </row>
        <row r="19">
          <cell r="B19" t="str">
            <v>17.2</v>
          </cell>
          <cell r="C19" t="str">
            <v>ENVERNIZAMENTO DE SUPERFICIE LISA DE CONCRETO OU TIJOLO APARENTE,EXTERIOR OU INTERIOR</v>
          </cell>
        </row>
        <row r="20">
          <cell r="A20" t="str">
            <v>17.2</v>
          </cell>
          <cell r="B20" t="str">
            <v>17.020.0072-A</v>
          </cell>
          <cell r="C20" t="str">
            <v>ENVERNIZAMENTO DE SUPERFICIE LISA DE CONCRETO OU TIJOLO APARENTE,EXTERIOR OU INTERIOR,COM VERNIZ ACRILICO INCOLOR,EM DUAS DEMAOS</v>
          </cell>
          <cell r="J20">
            <v>20.399999999999999</v>
          </cell>
          <cell r="K20" t="str">
            <v>M2</v>
          </cell>
        </row>
        <row r="22">
          <cell r="C22" t="str">
            <v>CORRIMÃO=(8,50M*0,60M=5,10M2)*2(2 FACES)=10,20M2*2(2 LADOS)=20,40M2</v>
          </cell>
        </row>
      </sheetData>
      <sheetData sheetId="24"/>
      <sheetData sheetId="25">
        <row r="1">
          <cell r="A1" t="str">
            <v>MEMÓRIA DE CÁLCULO DE QUANTITATIVOS</v>
          </cell>
        </row>
        <row r="2">
          <cell r="A2" t="str">
            <v>19.0 - ALUGUEL DE EQUIPAMENTOS</v>
          </cell>
        </row>
        <row r="5">
          <cell r="A5" t="str">
            <v>PONTE EM CONCRETO PRÉ-MOLDADA</v>
          </cell>
        </row>
        <row r="7">
          <cell r="B7" t="str">
            <v>Processo:</v>
          </cell>
          <cell r="F7" t="str">
            <v>PREFEITURA MUNICIPAL DE SANTO ANTÔNIO DE PÁDUA</v>
          </cell>
        </row>
        <row r="9">
          <cell r="B9" t="str">
            <v>Endereço:</v>
          </cell>
          <cell r="C9" t="str">
            <v>Rua Sebastião Teixeira de Carvalho - Bairro Carvalho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19.1</v>
          </cell>
          <cell r="C14" t="str">
            <v>CARRETA PARA TRANSPORTE PESADO,CAPACIDADE PARA CARGA UTIL DE30T,INCLUSIVE MOTORISTA</v>
          </cell>
        </row>
        <row r="15">
          <cell r="A15" t="str">
            <v>19.1</v>
          </cell>
          <cell r="B15" t="str">
            <v>19.004.0031-C</v>
          </cell>
          <cell r="C15" t="str">
            <v>CARRETA PARA TRANSPORTE PESADO,CAPACIDADE PARA CARGA UTIL DE30T,INCLUSIVE MOTORISTA</v>
          </cell>
          <cell r="J15">
            <v>4</v>
          </cell>
          <cell r="K15" t="str">
            <v>H</v>
          </cell>
        </row>
        <row r="17">
          <cell r="C17" t="str">
            <v>TOTAL=4H</v>
          </cell>
        </row>
        <row r="19">
          <cell r="B19" t="str">
            <v>19.2</v>
          </cell>
          <cell r="C19" t="str">
            <v>CARRETA PARA TRANSPORTE PESADO,CAPACIDADE PARA CARGA UTIL DE30T,INCLUSIVE MOTORISTA</v>
          </cell>
        </row>
        <row r="20">
          <cell r="A20" t="str">
            <v>19.2</v>
          </cell>
          <cell r="B20" t="str">
            <v>19.004.0031-D</v>
          </cell>
          <cell r="C20" t="str">
            <v>CARRETA PARA TRANSPORTE PESADO,CAPACIDADE PARA CARGA UTIL DE30T,INCLUSIVE MOTORISTA</v>
          </cell>
          <cell r="J20">
            <v>1</v>
          </cell>
          <cell r="K20" t="str">
            <v>H</v>
          </cell>
        </row>
        <row r="22">
          <cell r="C22" t="str">
            <v>TOTAL=1H</v>
          </cell>
        </row>
        <row r="24">
          <cell r="B24" t="str">
            <v>19.3</v>
          </cell>
          <cell r="C24" t="str">
            <v>CARRETA PARA TRANSPORTE PESADO,CAPACIDADE PARA CARGA UTIL DE30T,INCLUSIVE MOTORISTA</v>
          </cell>
        </row>
        <row r="25">
          <cell r="A25" t="str">
            <v>19.3</v>
          </cell>
          <cell r="B25" t="str">
            <v>19.004.0031-E</v>
          </cell>
          <cell r="C25" t="str">
            <v>CARRETA PARA TRANSPORTE PESADO,CAPACIDADE PARA CARGA UTIL DE30T,INCLUSIVE MOTORISTA</v>
          </cell>
          <cell r="J25">
            <v>1</v>
          </cell>
          <cell r="K25" t="str">
            <v>H</v>
          </cell>
        </row>
        <row r="27">
          <cell r="C27" t="str">
            <v>TOTAL=1H</v>
          </cell>
        </row>
        <row r="30">
          <cell r="C30" t="str">
            <v>VELOCIDADE=40KM/H                                                                                                                                           DISTÂNCIA=189 KM                                                                                                                                                 TOTAL=6H                                                                                                                                                                MOTOR FUNCIONANDO E VEÍCULO MOVIMENTANDO=4H                                                                                  MOTOR FUNCIONANDO E VEÍCULO PARADO=1H                                                                                                                 MOTOR PARADO E VEÍCULO PARADO=1H</v>
          </cell>
        </row>
      </sheetData>
      <sheetData sheetId="26">
        <row r="1">
          <cell r="A1" t="str">
            <v>MEMÓRIA DE CÁLCULO DE QUANTITATIVOS</v>
          </cell>
        </row>
        <row r="2">
          <cell r="A2" t="str">
            <v>20.0 - CUSTOS RODOVIÁRIOS</v>
          </cell>
        </row>
        <row r="5">
          <cell r="A5" t="str">
            <v>PONTE EM CONCRETO PRÉ-MOLDADA</v>
          </cell>
        </row>
        <row r="7">
          <cell r="B7" t="str">
            <v>Processo:</v>
          </cell>
          <cell r="F7" t="str">
            <v>PREFEITURA MUNICIPAL DE SANTO ANTÔNIO DE PÁDUA</v>
          </cell>
        </row>
        <row r="9">
          <cell r="B9" t="str">
            <v>Endereço:</v>
          </cell>
          <cell r="C9" t="str">
            <v>Rua Sebastião Teixeira de Carvalho - Bairro Carvalho</v>
          </cell>
        </row>
        <row r="10">
          <cell r="B10" t="str">
            <v>Município:</v>
          </cell>
          <cell r="C10" t="str">
            <v>1º Distrito - Santo Antônio de Pádua - RJ</v>
          </cell>
        </row>
        <row r="11">
          <cell r="B11" t="str">
            <v>Natureza:</v>
          </cell>
          <cell r="C11" t="str">
            <v>Programa Recurso Próprio</v>
          </cell>
        </row>
        <row r="14">
          <cell r="B14" t="str">
            <v>20.1</v>
          </cell>
          <cell r="C14" t="str">
            <v>LIMPEZA DE PISTA,COM UTILIZACAO DE COMPRESSOR DE AR</v>
          </cell>
        </row>
        <row r="15">
          <cell r="A15" t="str">
            <v>20.1</v>
          </cell>
          <cell r="B15" t="str">
            <v>20.004.0135-A</v>
          </cell>
          <cell r="C15" t="str">
            <v>LIMPEZA DE PISTA,COM UTILIZACAO DE COMPRESSOR DE AR,PARA EXECUCAO DE REVESTIMENTO COM CBUQ</v>
          </cell>
          <cell r="J15">
            <v>61.2</v>
          </cell>
          <cell r="K15" t="str">
            <v>M2</v>
          </cell>
        </row>
        <row r="17">
          <cell r="C17" t="str">
            <v>TOTAL=8,50M*7,20M=61,20M2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6"/>
  <sheetViews>
    <sheetView tabSelected="1" view="pageBreakPreview" zoomScale="60" zoomScaleNormal="100" workbookViewId="0">
      <selection activeCell="O13" sqref="O13"/>
    </sheetView>
  </sheetViews>
  <sheetFormatPr defaultRowHeight="15"/>
  <cols>
    <col min="2" max="2" width="16.28515625" customWidth="1"/>
    <col min="3" max="3" width="72.5703125" customWidth="1"/>
    <col min="4" max="4" width="10.85546875" customWidth="1"/>
    <col min="5" max="5" width="11.28515625" customWidth="1"/>
    <col min="6" max="6" width="13.140625" customWidth="1"/>
    <col min="7" max="7" width="16.140625" customWidth="1"/>
    <col min="8" max="8" width="12.28515625" customWidth="1"/>
    <col min="9" max="9" width="16.7109375" customWidth="1"/>
  </cols>
  <sheetData>
    <row r="1" spans="1:9" ht="32.25" customHeight="1">
      <c r="A1" s="60" t="s">
        <v>80</v>
      </c>
      <c r="B1" s="61"/>
      <c r="C1" s="61"/>
      <c r="D1" s="61"/>
      <c r="E1" s="61"/>
      <c r="F1" s="61"/>
      <c r="G1" s="61"/>
      <c r="H1" s="61"/>
      <c r="I1" s="62"/>
    </row>
    <row r="2" spans="1:9" ht="32.25" customHeight="1">
      <c r="A2" s="60" t="s">
        <v>81</v>
      </c>
      <c r="B2" s="61"/>
      <c r="C2" s="61"/>
      <c r="D2" s="61"/>
      <c r="E2" s="61"/>
      <c r="F2" s="61"/>
      <c r="G2" s="61"/>
      <c r="H2" s="61"/>
      <c r="I2" s="62"/>
    </row>
    <row r="3" spans="1:9" ht="25.5" customHeight="1">
      <c r="A3" s="63" t="s">
        <v>82</v>
      </c>
      <c r="B3" s="64"/>
      <c r="C3" s="64"/>
      <c r="D3" s="64"/>
      <c r="E3" s="64"/>
      <c r="F3" s="64"/>
      <c r="G3" s="64"/>
      <c r="H3" s="64"/>
      <c r="I3" s="65"/>
    </row>
    <row r="4" spans="1:9" ht="15.75">
      <c r="A4" s="3"/>
      <c r="B4" s="5"/>
      <c r="C4" s="5"/>
      <c r="D4" s="5"/>
      <c r="E4" s="5"/>
      <c r="F4" s="5"/>
      <c r="G4" s="4"/>
      <c r="H4" s="4"/>
      <c r="I4" s="4"/>
    </row>
    <row r="5" spans="1:9" ht="30.75" thickBot="1">
      <c r="A5" s="57" t="s">
        <v>0</v>
      </c>
      <c r="B5" s="57"/>
      <c r="C5" s="57"/>
      <c r="D5" s="57"/>
      <c r="E5" s="57"/>
      <c r="F5" s="57"/>
      <c r="G5" s="57"/>
      <c r="H5" s="57"/>
      <c r="I5" s="57"/>
    </row>
    <row r="6" spans="1:9" ht="30.75" thickBot="1">
      <c r="A6" s="3"/>
      <c r="B6" s="5"/>
      <c r="C6" s="6"/>
      <c r="D6" s="6"/>
      <c r="E6" s="3"/>
      <c r="F6" s="3"/>
      <c r="G6" s="58" t="s">
        <v>1</v>
      </c>
      <c r="H6" s="59"/>
      <c r="I6" s="4"/>
    </row>
    <row r="7" spans="1:9" ht="18">
      <c r="A7" s="7"/>
      <c r="B7" s="1" t="s">
        <v>2</v>
      </c>
      <c r="C7" s="8"/>
      <c r="D7" s="9"/>
      <c r="E7" s="5"/>
      <c r="F7" s="7"/>
      <c r="G7" s="4"/>
      <c r="H7" s="4"/>
      <c r="I7" s="4"/>
    </row>
    <row r="8" spans="1:9" ht="15.75">
      <c r="A8" s="7"/>
      <c r="B8" s="5"/>
      <c r="C8" s="9"/>
      <c r="D8" s="9"/>
      <c r="E8" s="5"/>
      <c r="F8" s="7"/>
      <c r="G8" s="4"/>
      <c r="H8" s="4"/>
      <c r="I8" s="4"/>
    </row>
    <row r="9" spans="1:9" ht="18">
      <c r="A9" s="10"/>
      <c r="B9" s="1" t="s">
        <v>3</v>
      </c>
      <c r="C9" s="8" t="str">
        <f>'[1]Base de Dados'!$C$6</f>
        <v>Rua Sebastião Teixeira de Carvalho - Bairro Carvalho</v>
      </c>
      <c r="D9" s="8"/>
      <c r="E9" s="11"/>
      <c r="F9" s="10"/>
      <c r="G9" s="4"/>
      <c r="H9" s="4"/>
      <c r="I9" s="4"/>
    </row>
    <row r="10" spans="1:9" ht="18">
      <c r="A10" s="10"/>
      <c r="B10" s="1" t="s">
        <v>4</v>
      </c>
      <c r="C10" s="8" t="str">
        <f>'[1]Base de Dados'!$C$7</f>
        <v>1º Distrito - Santo Antônio de Pádua - RJ</v>
      </c>
      <c r="D10" s="8"/>
      <c r="E10" s="11"/>
      <c r="F10" s="11"/>
      <c r="G10" s="2" t="s">
        <v>5</v>
      </c>
      <c r="H10" s="12">
        <f>'[1]Base de Dados'!$C$10</f>
        <v>0.2559242635503618</v>
      </c>
      <c r="I10" s="8"/>
    </row>
    <row r="11" spans="1:9" ht="18">
      <c r="A11" s="10"/>
      <c r="B11" s="1" t="s">
        <v>6</v>
      </c>
      <c r="C11" s="8" t="str">
        <f>'[1]Base de Dados'!$C$8</f>
        <v>Programa Recurso Próprio</v>
      </c>
      <c r="D11" s="8"/>
      <c r="E11" s="11"/>
      <c r="F11" s="11"/>
      <c r="G11" s="2" t="s">
        <v>7</v>
      </c>
      <c r="H11" s="12">
        <f>'[1]Base de Dados'!$C$11</f>
        <v>0.2559242635503618</v>
      </c>
      <c r="I11" s="8"/>
    </row>
    <row r="12" spans="1:9" ht="18">
      <c r="A12" s="10"/>
      <c r="B12" s="1" t="s">
        <v>8</v>
      </c>
      <c r="C12" s="13" t="s">
        <v>9</v>
      </c>
      <c r="D12" s="14"/>
      <c r="E12" s="14"/>
      <c r="F12" s="11"/>
      <c r="G12" s="2"/>
      <c r="H12" s="8"/>
      <c r="I12" s="8"/>
    </row>
    <row r="13" spans="1:9" ht="36">
      <c r="A13" s="10"/>
      <c r="B13" s="15" t="s">
        <v>10</v>
      </c>
      <c r="C13" s="16" t="str">
        <f>'[1]Base de Dados'!$C$9</f>
        <v>EMOP 12/2021 - ONERADO</v>
      </c>
      <c r="D13" s="16"/>
      <c r="E13" s="17"/>
      <c r="F13" s="11"/>
      <c r="G13" s="1" t="s">
        <v>11</v>
      </c>
      <c r="H13" s="8">
        <f>'[1]Base de Dados'!$C$12</f>
        <v>4</v>
      </c>
      <c r="I13" s="8" t="s">
        <v>12</v>
      </c>
    </row>
    <row r="14" spans="1:9" ht="18">
      <c r="A14" s="10"/>
      <c r="B14" s="11"/>
      <c r="C14" s="8"/>
      <c r="D14" s="8"/>
      <c r="E14" s="11"/>
      <c r="F14" s="11"/>
      <c r="G14" s="4"/>
      <c r="H14" s="4"/>
      <c r="I14" s="4"/>
    </row>
    <row r="15" spans="1:9">
      <c r="A15" s="18"/>
      <c r="B15" s="18"/>
      <c r="C15" s="18"/>
      <c r="D15" s="18"/>
      <c r="E15" s="18"/>
      <c r="F15" s="18"/>
      <c r="G15" s="18"/>
      <c r="H15" s="18"/>
      <c r="I15" s="18"/>
    </row>
    <row r="16" spans="1:9" ht="51.75" customHeight="1">
      <c r="A16" s="19" t="s">
        <v>13</v>
      </c>
      <c r="B16" s="9" t="s">
        <v>14</v>
      </c>
      <c r="C16" s="20" t="s">
        <v>15</v>
      </c>
      <c r="D16" s="21" t="s">
        <v>16</v>
      </c>
      <c r="E16" s="22" t="s">
        <v>17</v>
      </c>
      <c r="F16" s="22" t="s">
        <v>18</v>
      </c>
      <c r="G16" s="22" t="s">
        <v>19</v>
      </c>
      <c r="H16" s="23" t="s">
        <v>20</v>
      </c>
      <c r="I16" s="22" t="s">
        <v>21</v>
      </c>
    </row>
    <row r="17" spans="1:9" ht="30">
      <c r="A17" s="24" t="s">
        <v>22</v>
      </c>
      <c r="B17" s="25"/>
      <c r="C17" s="26" t="s">
        <v>23</v>
      </c>
      <c r="D17" s="25"/>
      <c r="E17" s="27"/>
      <c r="F17" s="27"/>
      <c r="G17" s="28"/>
      <c r="H17" s="27"/>
      <c r="I17" s="29"/>
    </row>
    <row r="18" spans="1:9" ht="105">
      <c r="A18" s="18" t="s">
        <v>24</v>
      </c>
      <c r="B18" s="30" t="str">
        <f>VLOOKUP(A18,'[1]1-SERV_ESCR_LAB_CAMPO'!A:K,2,0)</f>
        <v>01.001.0150-A</v>
      </c>
      <c r="C18" s="31" t="str">
        <f>VLOOKUP(A18,'[1]1-SERV_ESCR_LAB_CAMPO'!A:K,3,0)</f>
        <v>CONTROLE TECNOLOGICO DE OBRAS EM CONCRETO ARMADO CONSIDERANDO APENAS O CONTROLE DO CONCRETO E CONSTANDO DE COLETA,MOLDAGEM E CAPEAMENTO DE CORPOS DE PROVA,TRANSPORTE ATE 50KM,ENSAIOS DE RESISTENCIA A COMPRESSAO AOS 3, 7 E 28 DIAS E "SLUMP T</v>
      </c>
      <c r="D18" s="30" t="str">
        <f>VLOOKUP(A18,'[1]1-SERV_ESCR_LAB_CAMPO'!A:K,11,0)</f>
        <v>M3</v>
      </c>
      <c r="E18" s="32">
        <f>VLOOKUP(A18,'[1]1-SERV_ESCR_LAB_CAMPO'!A:K,10,0)</f>
        <v>91.02</v>
      </c>
      <c r="F18" s="33"/>
      <c r="G18" s="34">
        <f>TRUNC(E18*F18,2)</f>
        <v>0</v>
      </c>
      <c r="H18" s="35">
        <f>$H$10</f>
        <v>0.2559242635503618</v>
      </c>
      <c r="I18" s="36">
        <f>TRUNC((G18*H18)+G18,2)</f>
        <v>0</v>
      </c>
    </row>
    <row r="19" spans="1:9" ht="90">
      <c r="A19" s="18" t="s">
        <v>25</v>
      </c>
      <c r="B19" s="30" t="str">
        <f>VLOOKUP(A19,'[1]1-SERV_ESCR_LAB_CAMPO'!A:K,2,0)</f>
        <v>01.018.0002-A</v>
      </c>
      <c r="C19" s="31" t="str">
        <f>VLOOKUP(A19,'[1]1-SERV_ESCR_LAB_CAMPO'!A:K,3,0)</f>
        <v>LOCACAO DE OBRA COM APARELHO TOPOGRAFICO SOBRE CERCA DE MARCACAO,INCLUSIVE CONSTRUCAO DESTA E SUA PRE-LOCACAO E O FORNECIMENTO DO MATERIAL E TENDO POR MEDICAO O PERIMETRO A CONSTRUIR</v>
      </c>
      <c r="D19" s="30" t="str">
        <f>VLOOKUP(A19,'[1]1-SERV_ESCR_LAB_CAMPO'!A:K,11,0)</f>
        <v>M</v>
      </c>
      <c r="E19" s="32">
        <f>VLOOKUP(A19,'[1]1-SERV_ESCR_LAB_CAMPO'!A:K,10,0)</f>
        <v>56.4</v>
      </c>
      <c r="F19" s="33"/>
      <c r="G19" s="34">
        <f>TRUNC(E19*F19,2)</f>
        <v>0</v>
      </c>
      <c r="H19" s="35">
        <f>$H$10</f>
        <v>0.2559242635503618</v>
      </c>
      <c r="I19" s="36">
        <f>TRUNC((G19*H19)+G19,2)</f>
        <v>0</v>
      </c>
    </row>
    <row r="20" spans="1:9" ht="15.75">
      <c r="A20" s="18"/>
      <c r="B20" s="30"/>
      <c r="C20" s="31"/>
      <c r="D20" s="30"/>
      <c r="E20" s="33"/>
      <c r="F20" s="33"/>
      <c r="G20" s="34"/>
      <c r="H20" s="35"/>
      <c r="I20" s="36"/>
    </row>
    <row r="21" spans="1:9" ht="15.75">
      <c r="A21" s="24" t="s">
        <v>26</v>
      </c>
      <c r="B21" s="25"/>
      <c r="C21" s="26" t="s">
        <v>27</v>
      </c>
      <c r="D21" s="25"/>
      <c r="E21" s="27"/>
      <c r="F21" s="27"/>
      <c r="G21" s="28"/>
      <c r="H21" s="38"/>
      <c r="I21" s="29"/>
    </row>
    <row r="22" spans="1:9" ht="105">
      <c r="A22" s="18" t="s">
        <v>28</v>
      </c>
      <c r="B22" s="30" t="str">
        <f>VLOOKUP(A22,'[1]2-CANT_OBRA'!A:K,2,0)</f>
        <v>02.001.0001-A</v>
      </c>
      <c r="C22" s="31" t="str">
        <f>VLOOKUP(A22,'[1]2-CANT_OBRA'!A:K,3,0)</f>
        <v>TAPUME DE VEDACAO OU PROTECAO,EXECUTADO C/CHAPAS DE MADEIRACOMPENSADA,RESINADA,LISA,DE COLAGEM FENOLICA,A PROVA D`AGUA,COM 2,20X1,10M E 6MM DE ESPESSURA,PREGADAS EM PECAS DE MADEIRA DE 3ª DE 3"X3" HORIZONTAIS E VERTICAIS A CADA 1,22M,EXCLU</v>
      </c>
      <c r="D22" s="30" t="str">
        <f>VLOOKUP(A22,'[1]2-CANT_OBRA'!A:K,11,0)</f>
        <v>M2</v>
      </c>
      <c r="E22" s="32">
        <f>VLOOKUP(A22,'[1]2-CANT_OBRA'!A:K,10,0)</f>
        <v>44</v>
      </c>
      <c r="F22" s="33"/>
      <c r="G22" s="34">
        <f t="shared" ref="G22:G29" si="0">TRUNC(E22*F22,2)</f>
        <v>0</v>
      </c>
      <c r="H22" s="35">
        <f t="shared" ref="H22:H29" si="1">$H$10</f>
        <v>0.2559242635503618</v>
      </c>
      <c r="I22" s="36">
        <f t="shared" ref="I22:I29" si="2">TRUNC((G22*H22)+G22,2)</f>
        <v>0</v>
      </c>
    </row>
    <row r="23" spans="1:9" ht="105">
      <c r="A23" s="18" t="s">
        <v>29</v>
      </c>
      <c r="B23" s="30" t="str">
        <f>VLOOKUP(A23,'[1]2-CANT_OBRA'!A:K,2,0)</f>
        <v>02.004.0005-A</v>
      </c>
      <c r="C23" s="31" t="str">
        <f>VLOOKUP(A23,'[1]2-CANT_OBRA'!A:K,3,0)</f>
        <v>BARRACAO DE OBRA COM DIVISAO INTERNA PARA ESCRITORIO E DEPOSITO DE MATERIAIS,PISO DE TABUAS DE MADEIRA DE 3ª SOBRE ESTAQUEAMENTO DE PECAS DE MADEIRA DE 3ª,3"X3",PAREDES DE TABUAS DE MADEIRA DE 3ª E COBERTURA DE TELHAS DE FIBROCIMENTO DE 6MM</v>
      </c>
      <c r="D23" s="30" t="str">
        <f>VLOOKUP(A23,'[1]2-CANT_OBRA'!A:K,11,0)</f>
        <v>M2</v>
      </c>
      <c r="E23" s="32">
        <f>VLOOKUP(A23,'[1]2-CANT_OBRA'!A:K,10,0)</f>
        <v>7.26</v>
      </c>
      <c r="F23" s="33"/>
      <c r="G23" s="34">
        <f t="shared" si="0"/>
        <v>0</v>
      </c>
      <c r="H23" s="35">
        <f t="shared" si="1"/>
        <v>0.2559242635503618</v>
      </c>
      <c r="I23" s="36">
        <f t="shared" si="2"/>
        <v>0</v>
      </c>
    </row>
    <row r="24" spans="1:9" ht="45">
      <c r="A24" s="18" t="s">
        <v>30</v>
      </c>
      <c r="B24" s="30" t="str">
        <f>VLOOKUP(A24,'[1]2-CANT_OBRA'!A:K,2,0)</f>
        <v>02.020.0001-A</v>
      </c>
      <c r="C24" s="31" t="str">
        <f>VLOOKUP(A24,'[1]2-CANT_OBRA'!A:K,3,0)</f>
        <v>PLACA DE IDENTIFICACAO DE OBRA PUBLICA,INCLUSIVE PINTURA E SUPORTES DE MADEIRA.FORNECIMENTO E COLOCACAO</v>
      </c>
      <c r="D24" s="30" t="str">
        <f>VLOOKUP(A24,'[1]2-CANT_OBRA'!A:K,11,0)</f>
        <v>M2</v>
      </c>
      <c r="E24" s="32">
        <f>VLOOKUP(A24,'[1]2-CANT_OBRA'!A:K,10,0)</f>
        <v>2.5</v>
      </c>
      <c r="F24" s="33"/>
      <c r="G24" s="34">
        <f t="shared" si="0"/>
        <v>0</v>
      </c>
      <c r="H24" s="35">
        <f t="shared" si="1"/>
        <v>0.2559242635503618</v>
      </c>
      <c r="I24" s="36">
        <f t="shared" si="2"/>
        <v>0</v>
      </c>
    </row>
    <row r="25" spans="1:9" ht="75">
      <c r="A25" s="18" t="s">
        <v>31</v>
      </c>
      <c r="B25" s="30" t="str">
        <f>VLOOKUP(A25,'[1]2-CANT_OBRA'!A:K,2,0)</f>
        <v>02.015.0001-A</v>
      </c>
      <c r="C25" s="31" t="str">
        <f>VLOOKUP(A25,'[1]2-CANT_OBRA'!A:K,3,0)</f>
        <v>INSTALACAO E LIGACAO PROVISORIA PARA ABASTECIMENTO DE AGUA EESGOTAMENTO SANITARIO EM CANTEIRO DE OBRAS,INCLUSIVE ESCAVACAO,EXCLUSIVE REPOSICAO DA PAVIMENTACAO DO LOGRADOURO PUBLICO</v>
      </c>
      <c r="D25" s="30" t="str">
        <f>VLOOKUP(A25,'[1]2-CANT_OBRA'!A:K,11,0)</f>
        <v>UN</v>
      </c>
      <c r="E25" s="32">
        <f>VLOOKUP(A25,'[1]2-CANT_OBRA'!A:K,10,0)</f>
        <v>1</v>
      </c>
      <c r="F25" s="33"/>
      <c r="G25" s="34">
        <f t="shared" si="0"/>
        <v>0</v>
      </c>
      <c r="H25" s="35">
        <f t="shared" si="1"/>
        <v>0.2559242635503618</v>
      </c>
      <c r="I25" s="36">
        <f t="shared" si="2"/>
        <v>0</v>
      </c>
    </row>
    <row r="26" spans="1:9" ht="75">
      <c r="A26" s="18" t="s">
        <v>32</v>
      </c>
      <c r="B26" s="30" t="str">
        <f>VLOOKUP(A26,'[1]2-CANT_OBRA'!A:K,2,0)</f>
        <v>02.016.0001-A</v>
      </c>
      <c r="C26" s="31" t="str">
        <f>VLOOKUP(A26,'[1]2-CANT_OBRA'!A:K,3,0)</f>
        <v>INSTALACAO E LIGACAO PROVISORIA DE ALIMENTACAO DE ENERGIA ELETRICA,EM BAIXA TENSAO,PARA CANTEIRO DE OBRAS,M3-CHAVE 100A,CARGA 3KW,20CV,EXCLUSIVE O FORNECIMENTO DO MEDIDOR</v>
      </c>
      <c r="D26" s="30" t="str">
        <f>VLOOKUP(A26,'[1]2-CANT_OBRA'!A:K,11,0)</f>
        <v>UN</v>
      </c>
      <c r="E26" s="32">
        <f>VLOOKUP(A26,'[1]2-CANT_OBRA'!A:K,10,0)</f>
        <v>1</v>
      </c>
      <c r="F26" s="33"/>
      <c r="G26" s="34">
        <f t="shared" si="0"/>
        <v>0</v>
      </c>
      <c r="H26" s="35">
        <f t="shared" si="1"/>
        <v>0.2559242635503618</v>
      </c>
      <c r="I26" s="36">
        <f t="shared" si="2"/>
        <v>0</v>
      </c>
    </row>
    <row r="27" spans="1:9" ht="105">
      <c r="A27" s="18" t="s">
        <v>33</v>
      </c>
      <c r="B27" s="30" t="str">
        <f>VLOOKUP(A27,'[1]2-CANT_OBRA'!A:K,2,0)</f>
        <v>02.004.0013-A</v>
      </c>
      <c r="C27" s="31" t="str">
        <f>VLOOKUP(A27,'[1]2-CANT_OBRA'!A:K,3,0)</f>
        <v>SANITARIO COM VASO E CHUVEIRO PARA PESSOAL DE OBRA,COLETIVODE 2 UNIDADES E 4,00M2 EXECUTADO COM TABUAS DE MADEIRA DE 3ª,E TELHAS ONDULADAS DE 6MM DE FIBROCIMENTO,INCLUSIVE INSTALACOES,APARELHOS,ESQUADRIAS E FERRAGENS CONSIDERANDO REAPROVEI</v>
      </c>
      <c r="D27" s="30" t="str">
        <f>VLOOKUP(A27,'[1]2-CANT_OBRA'!A:K,11,0)</f>
        <v>UN</v>
      </c>
      <c r="E27" s="32">
        <f>VLOOKUP(A27,'[1]2-CANT_OBRA'!A:K,10,0)</f>
        <v>1</v>
      </c>
      <c r="F27" s="33"/>
      <c r="G27" s="34">
        <f t="shared" si="0"/>
        <v>0</v>
      </c>
      <c r="H27" s="35">
        <f t="shared" si="1"/>
        <v>0.2559242635503618</v>
      </c>
      <c r="I27" s="36">
        <f t="shared" si="2"/>
        <v>0</v>
      </c>
    </row>
    <row r="28" spans="1:9" ht="105">
      <c r="A28" s="18" t="s">
        <v>34</v>
      </c>
      <c r="B28" s="30" t="str">
        <f>VLOOKUP(A28,'[1]2-CANT_OBRA'!A:K,2,0)</f>
        <v>02.020.0005-A</v>
      </c>
      <c r="C28" s="31" t="str">
        <f>VLOOKUP(A28,'[1]2-CANT_OBRA'!A:K,3,0)</f>
        <v>BARRAGEM DE BLOQUEIO DE OBRA NA VIA PUBLICA,DE ACORDO COM ARESOLUCAO DA PREFEITURA-RJ,COMPREENDENDO FORNECIMENTO,COLOCACAO E PINTURA DOS SUPORTES DE MADEIRA COM REAPROVEITAMENTO DO CONJUNTO 40 (QUARENTA) VEZES</v>
      </c>
      <c r="D28" s="30" t="str">
        <f>VLOOKUP(A28,'[1]2-CANT_OBRA'!A:K,11,0)</f>
        <v>M</v>
      </c>
      <c r="E28" s="32">
        <f>VLOOKUP(A28,'[1]2-CANT_OBRA'!A:K,10,0)</f>
        <v>14.4</v>
      </c>
      <c r="F28" s="33"/>
      <c r="G28" s="34">
        <f t="shared" si="0"/>
        <v>0</v>
      </c>
      <c r="H28" s="35">
        <f t="shared" si="1"/>
        <v>0.2559242635503618</v>
      </c>
      <c r="I28" s="36">
        <f t="shared" si="2"/>
        <v>0</v>
      </c>
    </row>
    <row r="29" spans="1:9" ht="120">
      <c r="A29" s="18" t="s">
        <v>35</v>
      </c>
      <c r="B29" s="30" t="str">
        <f>VLOOKUP(A29,'[1]2-CANT_OBRA'!A:K,2,0)</f>
        <v>02.020.0009-A</v>
      </c>
      <c r="C29" s="31" t="str">
        <f>VLOOKUP(A29,'[1]2-CANT_OBRA'!A:K,3,0)</f>
        <v>SEMAFORO PARA SINALIZACAO DE BLOQUEIO DE OBRA NA VIA PUBLICA,DE ACORDO COM A RESOLUCAO DA PREFEITURA-RJ,COMPREENDENDO FORNECIMENTO E COLOCACAO DE TODOS OS MATERIAIS NECESSARIOS,INCLUSIVE MATERIAIS ELETRICOS,CONSIDERANDO 40 VEZES O REAPROVEI</v>
      </c>
      <c r="D29" s="30" t="str">
        <f>VLOOKUP(A29,'[1]2-CANT_OBRA'!A:K,11,0)</f>
        <v>UN</v>
      </c>
      <c r="E29" s="32">
        <f>VLOOKUP(A29,'[1]2-CANT_OBRA'!A:K,10,0)</f>
        <v>2</v>
      </c>
      <c r="F29" s="33"/>
      <c r="G29" s="34">
        <f t="shared" si="0"/>
        <v>0</v>
      </c>
      <c r="H29" s="35">
        <f t="shared" si="1"/>
        <v>0.2559242635503618</v>
      </c>
      <c r="I29" s="36">
        <f t="shared" si="2"/>
        <v>0</v>
      </c>
    </row>
    <row r="30" spans="1:9" ht="15.75">
      <c r="A30" s="24"/>
      <c r="B30" s="25"/>
      <c r="C30" s="26"/>
      <c r="D30" s="25"/>
      <c r="E30" s="27"/>
      <c r="F30" s="27"/>
      <c r="G30" s="39"/>
      <c r="H30" s="38"/>
      <c r="I30" s="29"/>
    </row>
    <row r="31" spans="1:9" ht="15.75">
      <c r="A31" s="24" t="s">
        <v>36</v>
      </c>
      <c r="B31" s="25"/>
      <c r="C31" s="26" t="s">
        <v>37</v>
      </c>
      <c r="D31" s="25"/>
      <c r="E31" s="27"/>
      <c r="F31" s="27"/>
      <c r="G31" s="28"/>
      <c r="H31" s="38"/>
      <c r="I31" s="29"/>
    </row>
    <row r="32" spans="1:9" ht="120">
      <c r="A32" s="18" t="s">
        <v>38</v>
      </c>
      <c r="B32" s="30" t="str">
        <f>VLOOKUP(A32,'[1]3-MOV_TERRA'!A:K,2,0)</f>
        <v>03.010.0019-A</v>
      </c>
      <c r="C32" s="31" t="str">
        <f>VLOOKUP(A32,'[1]3-MOV_TERRA'!A:K,3,0)</f>
        <v>ATERRO COM MATERIAL DE 1ªCATEGORIA,ESPALHADO POR RETRO ESCAVADEIRA,EM CAMADAS DE 20CM DE MATERIAL ADENSADO,REGADO POR CAMINHAO TANQUE E COMPACTADO A 90% COM SOQUETE VIBRATORIO,INTERVINDO 2(DOIS) SERVENTES,EXCLUSIVE O FORNECIMENTO DA TERRA</v>
      </c>
      <c r="D32" s="30" t="str">
        <f>VLOOKUP(A32,'[1]3-MOV_TERRA'!A:K,11,0)</f>
        <v>M3</v>
      </c>
      <c r="E32" s="32">
        <f>VLOOKUP(A32,'[1]3-MOV_TERRA'!A:K,10,0)</f>
        <v>250.52</v>
      </c>
      <c r="F32" s="33"/>
      <c r="G32" s="34">
        <f>TRUNC(E32*F32,2)</f>
        <v>0</v>
      </c>
      <c r="H32" s="35">
        <f>$H$10</f>
        <v>0.2559242635503618</v>
      </c>
      <c r="I32" s="36">
        <f>TRUNC((G32*H32)+G32,2)</f>
        <v>0</v>
      </c>
    </row>
    <row r="33" spans="1:9" ht="90">
      <c r="A33" s="18" t="s">
        <v>39</v>
      </c>
      <c r="B33" s="30" t="str">
        <f>VLOOKUP(A33,'[1]3-MOV_TERRA'!A:K,2,0)</f>
        <v>03.010.0020-A</v>
      </c>
      <c r="C33" s="31" t="str">
        <f>VLOOKUP(A33,'[1]3-MOV_TERRA'!A:K,3,0)</f>
        <v>MATERIAL DE 1ª CATEGORIA PARA ATERROS,COMPREENDENDO:ESCAVACAO,CARGA,TRANSPORTE A 1KM EM CAMINHAO BASCULANTE E DESCARGA,CONSIDERANDO O VOLUME NECESSARIO A EXECUCAO DE 1,00M3 DE MATERIAL COMPACTADO</v>
      </c>
      <c r="D33" s="30" t="str">
        <f>VLOOKUP(A33,'[1]3-MOV_TERRA'!A:K,11,0)</f>
        <v>M3</v>
      </c>
      <c r="E33" s="32">
        <f>VLOOKUP(A33,'[1]3-MOV_TERRA'!A:K,10,0)</f>
        <v>250.52</v>
      </c>
      <c r="F33" s="33"/>
      <c r="G33" s="34">
        <f>TRUNC(E33*F33,2)</f>
        <v>0</v>
      </c>
      <c r="H33" s="35">
        <f>$H$10</f>
        <v>0.2559242635503618</v>
      </c>
      <c r="I33" s="36">
        <f>TRUNC((G33*H33)+G33,2)</f>
        <v>0</v>
      </c>
    </row>
    <row r="34" spans="1:9" ht="45">
      <c r="A34" s="18" t="s">
        <v>40</v>
      </c>
      <c r="B34" s="30" t="str">
        <f>VLOOKUP(A34,'[1]3-MOV_TERRA'!A:K,2,0)</f>
        <v>03.021.0005-B</v>
      </c>
      <c r="C34" s="31" t="str">
        <f>VLOOKUP(A34,'[1]3-MOV_TERRA'!A:K,3,0)</f>
        <v>ESCAVACAO MECANICA,A CEU ABERTO,EM MATERIAL DE 1ªCATEGORIA,UTILIZANDO ESCAVADEIRA HIDRAULICA DE 0,78M3</v>
      </c>
      <c r="D34" s="30" t="str">
        <f>VLOOKUP(A34,'[1]3-MOV_TERRA'!A:K,11,0)</f>
        <v>M3</v>
      </c>
      <c r="E34" s="32">
        <f>VLOOKUP(A34,'[1]3-MOV_TERRA'!A:K,10,0)</f>
        <v>432.21</v>
      </c>
      <c r="F34" s="33"/>
      <c r="G34" s="34">
        <f>TRUNC(E34*F34,2)</f>
        <v>0</v>
      </c>
      <c r="H34" s="35">
        <f>$H$10</f>
        <v>0.2559242635503618</v>
      </c>
      <c r="I34" s="36">
        <f>TRUNC((G34*H34)+G34,2)</f>
        <v>0</v>
      </c>
    </row>
    <row r="35" spans="1:9" ht="15.75">
      <c r="A35" s="24"/>
      <c r="B35" s="25"/>
      <c r="C35" s="26"/>
      <c r="D35" s="25"/>
      <c r="E35" s="27"/>
      <c r="F35" s="27"/>
      <c r="G35" s="39"/>
      <c r="H35" s="38"/>
      <c r="I35" s="29"/>
    </row>
    <row r="36" spans="1:9" ht="15.75">
      <c r="A36" s="24" t="s">
        <v>41</v>
      </c>
      <c r="B36" s="25"/>
      <c r="C36" s="26" t="s">
        <v>42</v>
      </c>
      <c r="D36" s="25"/>
      <c r="E36" s="27"/>
      <c r="F36" s="27"/>
      <c r="G36" s="28"/>
      <c r="H36" s="38"/>
      <c r="I36" s="29"/>
    </row>
    <row r="37" spans="1:9" ht="105">
      <c r="A37" s="18" t="s">
        <v>43</v>
      </c>
      <c r="B37" s="40" t="str">
        <f>VLOOKUP(A37,'[1]4-TRANSP'!A:K,2,0)</f>
        <v>04.005.0123-B</v>
      </c>
      <c r="C37" s="31" t="str">
        <f>VLOOKUP(A37,'[1]4-TRANSP'!A:K,3,0)</f>
        <v>TRANSPORTE DE CARGA DE QUALQUER NATUREZA,EXCLUSIVE AS DESPESAS DE CARGA E DESCARGA,TANTO DE ESPERA DO CAMINHAO COMO DO SERVENTE OU EQUIPAMENTO AUXILIAR,A VELOCIDADE MEDIA DE 30KM/H,EM CAMINHAO BASCULANTE A OLEO DIESEL,COM CAPACIDADE UTIL DE</v>
      </c>
      <c r="D37" s="40" t="str">
        <f>VLOOKUP(A37,'[1]4-TRANSP'!A:K,11,0)</f>
        <v>T X KM</v>
      </c>
      <c r="E37" s="32">
        <f>VLOOKUP(A37,'[1]4-TRANSP'!A:K,10,0)</f>
        <v>3197.48</v>
      </c>
      <c r="F37" s="33"/>
      <c r="G37" s="34">
        <f>TRUNC(E37*F37,2)</f>
        <v>0</v>
      </c>
      <c r="H37" s="35">
        <f>$H$10</f>
        <v>0.2559242635503618</v>
      </c>
      <c r="I37" s="36">
        <f>TRUNC((G37*H37)+G37,2)</f>
        <v>0</v>
      </c>
    </row>
    <row r="38" spans="1:9" ht="105">
      <c r="A38" s="18" t="s">
        <v>44</v>
      </c>
      <c r="B38" s="40" t="str">
        <f>VLOOKUP(A38,'[1]4-TRANSP'!A:K,2,0)</f>
        <v>04.011.0052-B</v>
      </c>
      <c r="C38" s="31" t="str">
        <f>VLOOKUP(A38,'[1]4-TRANSP'!A:K,3,0)</f>
        <v>CARGA E DESCARGA MECANICA,COM PA-CARREGADEIRA,COM 1,30M3 DECAPACIDADE,UTILIZANDO CAMINHAO BASCULANTE A OLEO DIESEL,COMCAPACIDADE UTIL DE 8T,CONSIDERADOS PARA O CAMINHAO OS TEMPOSDE ESPERA,MANOBRA,CARGA E DESCARGA E PARA A CARREGADEIRA OS</v>
      </c>
      <c r="D38" s="40" t="str">
        <f>VLOOKUP(A38,'[1]4-TRANSP'!A:K,11,0)</f>
        <v>T</v>
      </c>
      <c r="E38" s="32">
        <f>VLOOKUP(A38,'[1]4-TRANSP'!A:K,10,0)</f>
        <v>719.62</v>
      </c>
      <c r="F38" s="33"/>
      <c r="G38" s="34">
        <f>TRUNC(E38*F38,2)</f>
        <v>0</v>
      </c>
      <c r="H38" s="35">
        <f>$H$10</f>
        <v>0.2559242635503618</v>
      </c>
      <c r="I38" s="36">
        <f>TRUNC((G38*H38)+G38,2)</f>
        <v>0</v>
      </c>
    </row>
    <row r="39" spans="1:9" ht="15.75">
      <c r="A39" s="24"/>
      <c r="B39" s="25"/>
      <c r="C39" s="26"/>
      <c r="D39" s="25"/>
      <c r="E39" s="27"/>
      <c r="F39" s="27"/>
      <c r="G39" s="39"/>
      <c r="H39" s="38"/>
      <c r="I39" s="29"/>
    </row>
    <row r="40" spans="1:9" ht="15.75">
      <c r="A40" s="24" t="s">
        <v>45</v>
      </c>
      <c r="B40" s="25"/>
      <c r="C40" s="26" t="s">
        <v>46</v>
      </c>
      <c r="D40" s="25"/>
      <c r="E40" s="27"/>
      <c r="F40" s="27"/>
      <c r="G40" s="28">
        <f>SUM(G41:G46)</f>
        <v>0</v>
      </c>
      <c r="H40" s="38"/>
      <c r="I40" s="28">
        <f>SUM(I41:I46)</f>
        <v>0</v>
      </c>
    </row>
    <row r="41" spans="1:9" ht="75">
      <c r="A41" s="18" t="s">
        <v>47</v>
      </c>
      <c r="B41" s="30" t="str">
        <f>VLOOKUP(A41,'[1]5-SERV_COMPL'!A:K,2,0)</f>
        <v>05.002.0003-B</v>
      </c>
      <c r="C41" s="31" t="str">
        <f>VLOOKUP(B41,'[1]5-SERV_COMPL'!B:L,2,0)</f>
        <v>DEMOLICAO,COM EQUIPAMENTO DE AR COMPRIMIDO,DE MASSAS DE CONCRETO SIMPLES,EXCETO PISOS OU PAVIMENTOS,INCLUSIVE EMPILHAMENTO LATERAL DENTRO DO CANTEIRO DE SERVICO</v>
      </c>
      <c r="D41" s="30" t="str">
        <f>VLOOKUP(A41,'[1]5-SERV_COMPL'!A:K,11,0)</f>
        <v>M3</v>
      </c>
      <c r="E41" s="32">
        <f>VLOOKUP(A41,'[1]5-SERV_COMPL'!A:K,10,0)</f>
        <v>38.4</v>
      </c>
      <c r="F41" s="33"/>
      <c r="G41" s="34">
        <f t="shared" ref="G41:G46" si="3">TRUNC(E41*F41,2)</f>
        <v>0</v>
      </c>
      <c r="H41" s="35">
        <f t="shared" ref="H41:H46" si="4">$H$10</f>
        <v>0.2559242635503618</v>
      </c>
      <c r="I41" s="36">
        <f t="shared" ref="I41:I46" si="5">TRUNC((G41*H41)+G41,2)</f>
        <v>0</v>
      </c>
    </row>
    <row r="42" spans="1:9" ht="75">
      <c r="A42" s="18" t="s">
        <v>48</v>
      </c>
      <c r="B42" s="30" t="str">
        <f>VLOOKUP(A42,'[1]5-SERV_COMPL'!A:K,2,0)</f>
        <v>05.002.0004-A</v>
      </c>
      <c r="C42" s="31" t="str">
        <f>VLOOKUP(B42,'[1]5-SERV_COMPL'!B:L,2,0)</f>
        <v>DEMOLICAO,COM EQUIPAMENTO DE AR COMPRIMIDO,DE MASSAS DE CONCRETO ARMADO,EXCETO PISOS OU PAVIMENTOS,INCLUSIVE EMPILHAMENTO LATERAL DENTRO DO CANTEIRO DE SERVICO</v>
      </c>
      <c r="D42" s="30" t="str">
        <f>VLOOKUP(A42,'[1]5-SERV_COMPL'!A:K,11,0)</f>
        <v>M3</v>
      </c>
      <c r="E42" s="32">
        <f>VLOOKUP(A42,'[1]5-SERV_COMPL'!A:K,10,0)</f>
        <v>16.8</v>
      </c>
      <c r="F42" s="33"/>
      <c r="G42" s="34">
        <f t="shared" si="3"/>
        <v>0</v>
      </c>
      <c r="H42" s="35">
        <f t="shared" si="4"/>
        <v>0.2559242635503618</v>
      </c>
      <c r="I42" s="36">
        <f t="shared" si="5"/>
        <v>0</v>
      </c>
    </row>
    <row r="43" spans="1:9" ht="75">
      <c r="A43" s="18" t="s">
        <v>49</v>
      </c>
      <c r="B43" s="30" t="str">
        <f>VLOOKUP(A43,'[1]5-SERV_COMPL'!A:K,2,0)</f>
        <v>05.002.0006-B</v>
      </c>
      <c r="C43" s="31" t="str">
        <f>VLOOKUP(B43,'[1]5-SERV_COMPL'!B:L,2,0)</f>
        <v>DEMOLICAO COM EQUIPAMENTO DE AR COMPRIMIDO,DE PAVIMENTACAO DE CONCRETO ASFALTICO,COM 10CM DE ESPESSURA,INCLUSIVE EMPILHAMENTO LATERAL DENTRO DO CANTEIRO DE SERVICO</v>
      </c>
      <c r="D43" s="30" t="str">
        <f>VLOOKUP(A43,'[1]5-SERV_COMPL'!A:K,11,0)</f>
        <v>M2</v>
      </c>
      <c r="E43" s="32">
        <f>VLOOKUP(A43,'[1]5-SERV_COMPL'!A:K,10,0)</f>
        <v>64</v>
      </c>
      <c r="F43" s="33"/>
      <c r="G43" s="34">
        <f t="shared" si="3"/>
        <v>0</v>
      </c>
      <c r="H43" s="35">
        <f t="shared" si="4"/>
        <v>0.2559242635503618</v>
      </c>
      <c r="I43" s="36">
        <f t="shared" si="5"/>
        <v>0</v>
      </c>
    </row>
    <row r="44" spans="1:9" ht="60">
      <c r="A44" s="18" t="s">
        <v>50</v>
      </c>
      <c r="B44" s="30" t="str">
        <f>VLOOKUP(A44,'[1]5-SERV_COMPL'!A:K,2,0)</f>
        <v>05.097.0001-A</v>
      </c>
      <c r="C44" s="31" t="str">
        <f>VLOOKUP(B44,'[1]5-SERV_COMPL'!B:L,2,0)</f>
        <v>BARRAGEM PROVISORIA OU ENSECADEIRA,PARA DESVIOS DE PEQUENOSCURSOS D'AGUA COM SACOS DE AREIA</v>
      </c>
      <c r="D44" s="30" t="str">
        <f>VLOOKUP(A44,'[1]5-SERV_COMPL'!A:K,11,0)</f>
        <v>UN</v>
      </c>
      <c r="E44" s="32">
        <f>VLOOKUP(A44,'[1]5-SERV_COMPL'!A:K,10,0)</f>
        <v>546</v>
      </c>
      <c r="F44" s="33"/>
      <c r="G44" s="34">
        <f t="shared" si="3"/>
        <v>0</v>
      </c>
      <c r="H44" s="35">
        <f t="shared" si="4"/>
        <v>0.2559242635503618</v>
      </c>
      <c r="I44" s="36">
        <f t="shared" si="5"/>
        <v>0</v>
      </c>
    </row>
    <row r="45" spans="1:9" ht="30">
      <c r="A45" s="18" t="s">
        <v>51</v>
      </c>
      <c r="B45" s="30" t="str">
        <f>VLOOKUP(A45,'[1]5-SERV_COMPL'!A:K,2,0)</f>
        <v>05.105.0131-0</v>
      </c>
      <c r="C45" s="31" t="str">
        <f>VLOOKUP(B45,'[1]5-SERV_COMPL'!B:L,2,0)</f>
        <v>MAO-DE-OBRA DE ENGENHEIRO OU ARQUITETO SENIOR,INCLUSIVE ENCARGOS SOCIAIS</v>
      </c>
      <c r="D45" s="30" t="str">
        <f>VLOOKUP(A45,'[1]5-SERV_COMPL'!A:K,11,0)</f>
        <v>MES</v>
      </c>
      <c r="E45" s="32">
        <f>VLOOKUP(A45,'[1]5-SERV_COMPL'!A:K,10,0)</f>
        <v>1</v>
      </c>
      <c r="F45" s="33"/>
      <c r="G45" s="34">
        <f t="shared" si="3"/>
        <v>0</v>
      </c>
      <c r="H45" s="35">
        <f t="shared" si="4"/>
        <v>0.2559242635503618</v>
      </c>
      <c r="I45" s="36">
        <f t="shared" si="5"/>
        <v>0</v>
      </c>
    </row>
    <row r="46" spans="1:9" ht="45">
      <c r="A46" s="18" t="s">
        <v>52</v>
      </c>
      <c r="B46" s="30" t="str">
        <f>VLOOKUP(A46,'[1]5-SERV_COMPL'!A:K,2,0)</f>
        <v>05.050.0008-A</v>
      </c>
      <c r="C46" s="31" t="str">
        <f>VLOOKUP(B46,'[1]5-SERV_COMPL'!B:L,2,0)</f>
        <v>PLACA DE INAUGURACAO EM BRONZE COM AS DIMENSOES DE 0,35X0,50M.FORNECIMENTO E COLOCACAO</v>
      </c>
      <c r="D46" s="30" t="str">
        <f>VLOOKUP(A46,'[1]5-SERV_COMPL'!A:K,11,0)</f>
        <v>UN</v>
      </c>
      <c r="E46" s="32">
        <f>VLOOKUP(A46,'[1]5-SERV_COMPL'!A:K,10,0)</f>
        <v>1</v>
      </c>
      <c r="F46" s="33"/>
      <c r="G46" s="34">
        <f t="shared" si="3"/>
        <v>0</v>
      </c>
      <c r="H46" s="35">
        <f t="shared" si="4"/>
        <v>0.2559242635503618</v>
      </c>
      <c r="I46" s="36">
        <f t="shared" si="5"/>
        <v>0</v>
      </c>
    </row>
    <row r="47" spans="1:9" ht="15.75">
      <c r="A47" s="18"/>
      <c r="B47" s="30"/>
      <c r="C47" s="31"/>
      <c r="D47" s="30"/>
      <c r="E47" s="32"/>
      <c r="F47" s="33"/>
      <c r="G47" s="34"/>
      <c r="H47" s="35"/>
      <c r="I47" s="36"/>
    </row>
    <row r="48" spans="1:9" ht="15.75">
      <c r="A48" s="24" t="s">
        <v>53</v>
      </c>
      <c r="B48" s="25"/>
      <c r="C48" s="26" t="s">
        <v>54</v>
      </c>
      <c r="D48" s="25"/>
      <c r="E48" s="27"/>
      <c r="F48" s="27"/>
      <c r="G48" s="28"/>
      <c r="H48" s="38"/>
      <c r="I48" s="29"/>
    </row>
    <row r="49" spans="1:9" ht="105">
      <c r="A49" s="18" t="s">
        <v>55</v>
      </c>
      <c r="B49" s="30" t="str">
        <f>VLOOKUP(A49,'[1]8-BASES_PAV'!A:K,2,0)</f>
        <v>08.015.0042-A</v>
      </c>
      <c r="C49" s="31" t="str">
        <f>VLOOKUP(B49,'[1]8-BASES_PAV'!B:L,2,0)</f>
        <v>REVESTIMENTO DE CONCRETO BETUMINOSO USINADO A QUENTE,COM 10CM DE ESPESSURA,EXECUTADO EM 2 CAMADAS,SENDO A INFERIOR DE LIGACAO ("BINDER")COM 6CM DE ESPESSURA E A SUPERIOR DE ROLAMENTO,DE ACORDO COM AS "INSTRUCOES PARA EXECUCAO",DO DER-RJ,EXC</v>
      </c>
      <c r="D49" s="30" t="str">
        <f>VLOOKUP(A49,'[1]8-BASES_PAV'!A:K,11,0)</f>
        <v>M2</v>
      </c>
      <c r="E49" s="32">
        <f>VLOOKUP(A49,'[1]8-BASES_PAV'!A:K,10,0)</f>
        <v>151.19999999999999</v>
      </c>
      <c r="F49" s="33"/>
      <c r="G49" s="34">
        <f>TRUNC(E49*F49,2)</f>
        <v>0</v>
      </c>
      <c r="H49" s="35">
        <f>$H$10</f>
        <v>0.2559242635503618</v>
      </c>
      <c r="I49" s="36">
        <f>TRUNC((G49*H49)+G49,2)</f>
        <v>0</v>
      </c>
    </row>
    <row r="50" spans="1:9" ht="15.75">
      <c r="A50" s="24"/>
      <c r="B50" s="25"/>
      <c r="C50" s="26"/>
      <c r="D50" s="25"/>
      <c r="E50" s="27"/>
      <c r="F50" s="27"/>
      <c r="G50" s="39"/>
      <c r="H50" s="38"/>
      <c r="I50" s="29"/>
    </row>
    <row r="51" spans="1:9" ht="15.75">
      <c r="A51" s="24" t="s">
        <v>56</v>
      </c>
      <c r="B51" s="25"/>
      <c r="C51" s="26" t="s">
        <v>57</v>
      </c>
      <c r="D51" s="25"/>
      <c r="E51" s="27"/>
      <c r="F51" s="27"/>
      <c r="G51" s="39"/>
      <c r="H51" s="38"/>
      <c r="I51" s="29"/>
    </row>
    <row r="52" spans="1:9" ht="75">
      <c r="A52" s="18" t="s">
        <v>58</v>
      </c>
      <c r="B52" s="30" t="str">
        <f>VLOOKUP(A52,'[1]11-ESTRUT'!A:K,2,0)</f>
        <v>11.003.0007-A</v>
      </c>
      <c r="C52" s="31" t="str">
        <f>VLOOKUP(A52,'[1]11-ESTRUT'!A:K,3,0)</f>
        <v>CONCRETO DOSADO RACIONALMENTE PARA UMA RESISTENCIA CARACTERISTICA A COMPRESSAO DE 35MPA,INCLUSIVE MATERIAIS,TRANSPORTE,PREPARO COM BETONEIRA,LANCAMENTO E ADENSAMENTO</v>
      </c>
      <c r="D52" s="40" t="str">
        <f>VLOOKUP(A52,'[1]11-ESTRUT'!A:K,11,0)</f>
        <v>M3</v>
      </c>
      <c r="E52" s="32">
        <f>VLOOKUP(A52,'[1]11-ESTRUT'!A:K,10,0)</f>
        <v>91.74</v>
      </c>
      <c r="F52" s="33"/>
      <c r="G52" s="34">
        <f t="shared" ref="G52:G60" si="6">TRUNC(E52*F52,2)</f>
        <v>0</v>
      </c>
      <c r="H52" s="35">
        <f t="shared" ref="H52:H60" si="7">$H$10</f>
        <v>0.2559242635503618</v>
      </c>
      <c r="I52" s="36">
        <f t="shared" ref="I52:I60" si="8">TRUNC((G52*H52)+G52,2)</f>
        <v>0</v>
      </c>
    </row>
    <row r="53" spans="1:9" ht="60">
      <c r="A53" s="18" t="s">
        <v>59</v>
      </c>
      <c r="B53" s="30" t="str">
        <f>VLOOKUP(A53,'[1]11-ESTRUT'!A:K,2,0)</f>
        <v>11.004.0070-B</v>
      </c>
      <c r="C53" s="31" t="str">
        <f>VLOOKUP(A53,'[1]11-ESTRUT'!A:K,3,0)</f>
        <v>ESCORAMENTO DE FORMAS DE PARAMENTOS VERTICAIS,PARA ALTURA DE1,50 A 5,00M,COM APROVEITAMENTO DE 2 VEZES DA MADEIRA,INCLUSIVE RETIRADA</v>
      </c>
      <c r="D53" s="40" t="str">
        <f>VLOOKUP(A53,'[1]11-ESTRUT'!A:K,11,0)</f>
        <v>M2</v>
      </c>
      <c r="E53" s="32">
        <f>VLOOKUP(A53,'[1]11-ESTRUT'!A:K,10,0)</f>
        <v>367.61</v>
      </c>
      <c r="F53" s="33"/>
      <c r="G53" s="34">
        <f t="shared" si="6"/>
        <v>0</v>
      </c>
      <c r="H53" s="35">
        <f t="shared" si="7"/>
        <v>0.2559242635503618</v>
      </c>
      <c r="I53" s="36">
        <f t="shared" si="8"/>
        <v>0</v>
      </c>
    </row>
    <row r="54" spans="1:9" ht="105">
      <c r="A54" s="18" t="s">
        <v>60</v>
      </c>
      <c r="B54" s="30" t="str">
        <f>VLOOKUP(A54,'[1]11-ESTRUT'!A:K,2,0)</f>
        <v>11.005.0001-B</v>
      </c>
      <c r="C54" s="31" t="str">
        <f>VLOOKUP(A54,'[1]11-ESTRUT'!A:K,3,0)</f>
        <v>FORMAS DE CHAPAS DE MADEIRA COMPENSADA,EMPREGANDO-SE AS DE 14MM,RESINADAS,E TAMBEM AS DE 20MM DE ESPESSURA,PLASTIFICADAS,SERVINDO 4 VEZES,E A MADEIRA AUXILIAR SERVINDO 3 VEZES,INCLUSIVE FORNECIMENTO E DESMOLDAGEM,EXCLUSIVE ESCORAMENTO</v>
      </c>
      <c r="D54" s="40" t="str">
        <f>VLOOKUP(A54,'[1]11-ESTRUT'!A:K,11,0)</f>
        <v>M2</v>
      </c>
      <c r="E54" s="32">
        <f>VLOOKUP(A54,'[1]11-ESTRUT'!A:K,10,0)</f>
        <v>367.61</v>
      </c>
      <c r="F54" s="33"/>
      <c r="G54" s="34">
        <f t="shared" si="6"/>
        <v>0</v>
      </c>
      <c r="H54" s="35">
        <f t="shared" si="7"/>
        <v>0.2559242635503618</v>
      </c>
      <c r="I54" s="36">
        <f t="shared" si="8"/>
        <v>0</v>
      </c>
    </row>
    <row r="55" spans="1:9" ht="120">
      <c r="A55" s="18" t="s">
        <v>61</v>
      </c>
      <c r="B55" s="30" t="str">
        <f>VLOOKUP(A55,'[1]11-ESTRUT'!A:K,2,0)</f>
        <v>11.009.0070-B</v>
      </c>
      <c r="C55" s="31" t="str">
        <f>VLOOKUP(A55,'[1]11-ESTRUT'!A:K,3,0)</f>
        <v>BARRA DE ACO CA-50,COM SALIENCIA OU MOSSA,COEFICIENTE DE CONFORMACAO SUPERFICIAL MINIMO (ADERENCIA) IGUAL A 1,5,DIAMETRODE 6,3MM,DESTINADA A ARMADURA DE CONCRETO ARMADO,COMPREENDENDO 10% DE PERDAS DE PONTAS E ARAME 18.FORNECIMENTO,CORTE,DO</v>
      </c>
      <c r="D55" s="40" t="str">
        <f>VLOOKUP(A55,'[1]11-ESTRUT'!A:K,11,0)</f>
        <v>KG</v>
      </c>
      <c r="E55" s="32">
        <f>VLOOKUP(A55,'[1]11-ESTRUT'!A:K,10,0)</f>
        <v>492</v>
      </c>
      <c r="F55" s="33"/>
      <c r="G55" s="34">
        <f t="shared" si="6"/>
        <v>0</v>
      </c>
      <c r="H55" s="35">
        <f t="shared" si="7"/>
        <v>0.2559242635503618</v>
      </c>
      <c r="I55" s="36">
        <f t="shared" si="8"/>
        <v>0</v>
      </c>
    </row>
    <row r="56" spans="1:9" ht="105">
      <c r="A56" s="18" t="s">
        <v>62</v>
      </c>
      <c r="B56" s="30" t="str">
        <f>VLOOKUP(A56,'[1]11-ESTRUT'!A:K,2,0)</f>
        <v>11.009.0072-B</v>
      </c>
      <c r="C56" s="31" t="str">
        <f>VLOOKUP(A56,'[1]11-ESTRUT'!A:K,3,0)</f>
        <v>BARRA DE ACO CA-50,COM SALIENCIA OU MOSSA,COEFICIENTE DE CONFORMACAO SUPERFICIAL MINIMO (ADERENCIA) IGUAL A 1,5,DIAMETRODE 8 A 12,5MM,DESTINADA A ARMADURA DE CONCRETO ARMADO,COMPREENDENDO 10% DE PERDAS DE PONTAS E ARAME 18.FORNECIMENTO,COR</v>
      </c>
      <c r="D56" s="40" t="str">
        <f>VLOOKUP(A56,'[1]11-ESTRUT'!A:K,11,0)</f>
        <v>KG</v>
      </c>
      <c r="E56" s="32">
        <f>VLOOKUP(A56,'[1]11-ESTRUT'!A:K,10,0)</f>
        <v>1240</v>
      </c>
      <c r="F56" s="33"/>
      <c r="G56" s="34">
        <f t="shared" si="6"/>
        <v>0</v>
      </c>
      <c r="H56" s="35">
        <f t="shared" si="7"/>
        <v>0.2559242635503618</v>
      </c>
      <c r="I56" s="36">
        <f t="shared" si="8"/>
        <v>0</v>
      </c>
    </row>
    <row r="57" spans="1:9" ht="105">
      <c r="A57" s="18" t="s">
        <v>63</v>
      </c>
      <c r="B57" s="30" t="str">
        <f>VLOOKUP(A57,'[1]11-ESTRUT'!A:K,2,0)</f>
        <v>11.009.0074-B</v>
      </c>
      <c r="C57" s="31" t="str">
        <f>VLOOKUP(A57,'[1]11-ESTRUT'!A:K,3,0)</f>
        <v>BARRA DE ACO CA-50,COM SALIENCIA OU MOSSA,COEFICIENTE DE CONFORMACAO SUPERFICIAL MINIMO (ADERENCIA) IGUAL A 1,5,DIAMETROACIMA DE 12,5MM,DESTINADA A ARMADURA DE CONCRETO ARMADO,COMPREENDENDO 10% DE PERDAS DE PONTAS E ARAME 18.FORNECIMENTO,C</v>
      </c>
      <c r="D57" s="40" t="str">
        <f>VLOOKUP(A57,'[1]11-ESTRUT'!A:K,11,0)</f>
        <v>KG</v>
      </c>
      <c r="E57" s="32">
        <f>VLOOKUP(A57,'[1]11-ESTRUT'!A:K,10,0)</f>
        <v>5915</v>
      </c>
      <c r="F57" s="33"/>
      <c r="G57" s="34">
        <f t="shared" si="6"/>
        <v>0</v>
      </c>
      <c r="H57" s="35">
        <f t="shared" si="7"/>
        <v>0.2559242635503618</v>
      </c>
      <c r="I57" s="36">
        <f t="shared" si="8"/>
        <v>0</v>
      </c>
    </row>
    <row r="58" spans="1:9" ht="75">
      <c r="A58" s="18" t="s">
        <v>64</v>
      </c>
      <c r="B58" s="30" t="str">
        <f>VLOOKUP(A58,'[1]11-ESTRUT'!A:K,2,0)</f>
        <v>11.020.0002-A</v>
      </c>
      <c r="C58" s="31" t="str">
        <f>VLOOKUP(A58,'[1]11-ESTRUT'!A:K,3,0)</f>
        <v>CHUMBAMENTO DE ROCHA,A CEU ABERTO,COM VERGALHAO DE ACO CA-50,INCLUSIVE FORNECIMENTO DE MATERIAIS,FUROS COM PERFURATRIZ,EXCLUSIVE INJECAO,SENDO MEDIDO POR KG DE VERGALHAO</v>
      </c>
      <c r="D58" s="40" t="str">
        <f>VLOOKUP(A58,'[1]11-ESTRUT'!A:K,11,0)</f>
        <v>KG</v>
      </c>
      <c r="E58" s="32">
        <f>VLOOKUP(A58,'[1]11-ESTRUT'!A:K,10,0)</f>
        <v>117.52</v>
      </c>
      <c r="F58" s="33"/>
      <c r="G58" s="34">
        <f t="shared" si="6"/>
        <v>0</v>
      </c>
      <c r="H58" s="35">
        <f t="shared" si="7"/>
        <v>0.2559242635503618</v>
      </c>
      <c r="I58" s="36">
        <f t="shared" si="8"/>
        <v>0</v>
      </c>
    </row>
    <row r="59" spans="1:9" ht="45">
      <c r="A59" s="18" t="s">
        <v>65</v>
      </c>
      <c r="B59" s="30" t="str">
        <f>VLOOKUP(A59,'[1]11-ESTRUT'!A:K,2,0)</f>
        <v>11.036.0002-B</v>
      </c>
      <c r="C59" s="31" t="str">
        <f>VLOOKUP(A59,'[1]11-ESTRUT'!A:K,3,0)</f>
        <v>APARELHO DE APOIO DE NEOPRENE,FRETADO,INCLUSIVE PREPARO DO BERCO.FORNECIMENTO E COLOCACAO</v>
      </c>
      <c r="D59" s="40" t="str">
        <f>VLOOKUP(A59,'[1]11-ESTRUT'!A:K,11,0)</f>
        <v>DM3</v>
      </c>
      <c r="E59" s="32">
        <f>VLOOKUP(A59,'[1]11-ESTRUT'!A:K,10,0)</f>
        <v>10.8</v>
      </c>
      <c r="F59" s="33"/>
      <c r="G59" s="34">
        <f t="shared" si="6"/>
        <v>0</v>
      </c>
      <c r="H59" s="35">
        <f t="shared" si="7"/>
        <v>0.2559242635503618</v>
      </c>
      <c r="I59" s="36">
        <f t="shared" si="8"/>
        <v>0</v>
      </c>
    </row>
    <row r="60" spans="1:9" ht="105">
      <c r="A60" s="18" t="s">
        <v>66</v>
      </c>
      <c r="B60" s="30" t="str">
        <f>VLOOKUP(A60,'[1]11-ESTRUT'!A:K,2,0)</f>
        <v>11.060.0180-A</v>
      </c>
      <c r="C60" s="31" t="str">
        <f>VLOOKUP(A60,'[1]11-ESTRUT'!A:K,3,0)</f>
        <v>SUPERESTRUTURA DE PONTE OU VIADUTO,PRE-FABRICADA,EM CONCRETOPROTENDIDO,CLASSE 45,PARA DUAS FAIXAS DE TRAFEGO COM 7,20MDE PISTA DE ROLAMENTO,COM GUARDA-RODAS,PASSEIOS E GUARDA-CORPOS,COM LARGURA TOTAL DE 10,50M,SEM CAPEAMENTO,COM VAO ENTRE</v>
      </c>
      <c r="D60" s="40" t="str">
        <f>VLOOKUP(A60,'[1]11-ESTRUT'!A:K,11,0)</f>
        <v>M</v>
      </c>
      <c r="E60" s="32">
        <f>VLOOKUP(A60,'[1]11-ESTRUT'!A:K,10,0)</f>
        <v>9</v>
      </c>
      <c r="F60" s="33"/>
      <c r="G60" s="34">
        <f t="shared" si="6"/>
        <v>0</v>
      </c>
      <c r="H60" s="35">
        <f t="shared" si="7"/>
        <v>0.2559242635503618</v>
      </c>
      <c r="I60" s="36">
        <f t="shared" si="8"/>
        <v>0</v>
      </c>
    </row>
    <row r="61" spans="1:9" ht="15.75">
      <c r="A61" s="24"/>
      <c r="B61" s="25"/>
      <c r="C61" s="26"/>
      <c r="D61" s="25"/>
      <c r="E61" s="27"/>
      <c r="F61" s="27"/>
      <c r="G61" s="39"/>
      <c r="H61" s="38"/>
      <c r="I61" s="29"/>
    </row>
    <row r="62" spans="1:9" ht="15.75">
      <c r="A62" s="24" t="s">
        <v>67</v>
      </c>
      <c r="B62" s="25"/>
      <c r="C62" s="26" t="s">
        <v>68</v>
      </c>
      <c r="D62" s="25"/>
      <c r="E62" s="27"/>
      <c r="F62" s="27"/>
      <c r="G62" s="29"/>
      <c r="H62" s="41"/>
      <c r="I62" s="29"/>
    </row>
    <row r="63" spans="1:9" ht="75">
      <c r="A63" s="18" t="s">
        <v>69</v>
      </c>
      <c r="B63" s="30" t="str">
        <f>VLOOKUP(A63,'[1]17-PINTURAS'!A:K,2,0)</f>
        <v>17.013.0030-A</v>
      </c>
      <c r="C63" s="31" t="str">
        <f>VLOOKUP(A63,'[1]17-PINTURAS'!A:K,3,0)</f>
        <v>PINTURA INTERNA OU EXTERNA SOBRE CONCRETO LISO OU REVESTIMENTO,COM TINTA AQUOSA A BASE DE EPOXI INCOLOR OU EM CORES,INCLUSIVE LIMPEZA,E DUAS DEMAOS DE ACABAMENTO</v>
      </c>
      <c r="D63" s="40" t="str">
        <f>VLOOKUP(A63,'[1]17-PINTURAS'!A:K,11,0)</f>
        <v>M2</v>
      </c>
      <c r="E63" s="32">
        <f>VLOOKUP(A63,'[1]17-PINTURAS'!A:K,10,0)</f>
        <v>8.9499999999999993</v>
      </c>
      <c r="F63" s="33"/>
      <c r="G63" s="34">
        <f t="shared" ref="G63:G64" si="9">TRUNC(E63*F63,2)</f>
        <v>0</v>
      </c>
      <c r="H63" s="35">
        <f t="shared" ref="H63:H64" si="10">$H$10</f>
        <v>0.2559242635503618</v>
      </c>
      <c r="I63" s="36">
        <f t="shared" ref="I63:I64" si="11">TRUNC((G63*H63)+G63,2)</f>
        <v>0</v>
      </c>
    </row>
    <row r="64" spans="1:9" ht="60">
      <c r="A64" s="18" t="s">
        <v>70</v>
      </c>
      <c r="B64" s="30" t="str">
        <f>VLOOKUP(A64,'[1]17-PINTURAS'!A:K,2,0)</f>
        <v>17.020.0072-A</v>
      </c>
      <c r="C64" s="31" t="str">
        <f>VLOOKUP(A64,'[1]17-PINTURAS'!A:K,3,0)</f>
        <v>ENVERNIZAMENTO DE SUPERFICIE LISA DE CONCRETO OU TIJOLO APARENTE,EXTERIOR OU INTERIOR,COM VERNIZ ACRILICO INCOLOR,EM DUAS DEMAOS</v>
      </c>
      <c r="D64" s="40" t="str">
        <f>VLOOKUP(A64,'[1]17-PINTURAS'!A:K,11,0)</f>
        <v>M2</v>
      </c>
      <c r="E64" s="32">
        <f>VLOOKUP(A64,'[1]17-PINTURAS'!A:K,10,0)</f>
        <v>20.399999999999999</v>
      </c>
      <c r="F64" s="33"/>
      <c r="G64" s="34">
        <f t="shared" si="9"/>
        <v>0</v>
      </c>
      <c r="H64" s="35">
        <f t="shared" si="10"/>
        <v>0.2559242635503618</v>
      </c>
      <c r="I64" s="36">
        <f t="shared" si="11"/>
        <v>0</v>
      </c>
    </row>
    <row r="65" spans="1:9" ht="15.75">
      <c r="A65" s="18"/>
      <c r="B65" s="30"/>
      <c r="C65" s="31"/>
      <c r="D65" s="40"/>
      <c r="E65" s="32"/>
      <c r="F65" s="33"/>
      <c r="G65" s="34"/>
      <c r="H65" s="35"/>
      <c r="I65" s="36"/>
    </row>
    <row r="66" spans="1:9">
      <c r="A66" s="24" t="s">
        <v>71</v>
      </c>
      <c r="B66" s="25"/>
      <c r="C66" s="26" t="s">
        <v>72</v>
      </c>
      <c r="D66" s="42"/>
      <c r="E66" s="43"/>
      <c r="F66" s="43"/>
      <c r="G66" s="39"/>
      <c r="H66" s="38"/>
      <c r="I66" s="39"/>
    </row>
    <row r="67" spans="1:9" ht="45">
      <c r="A67" s="18" t="s">
        <v>73</v>
      </c>
      <c r="B67" s="30" t="str">
        <f>VLOOKUP(A67,'[1]19-ALUG_EQUIP'!A:K,2,0)</f>
        <v>19.004.0031-C</v>
      </c>
      <c r="C67" s="31" t="str">
        <f>VLOOKUP(A67,'[1]19-ALUG_EQUIP'!A:K,3,0)</f>
        <v>CARRETA PARA TRANSPORTE PESADO,CAPACIDADE PARA CARGA UTIL DE30T,INCLUSIVE MOTORISTA</v>
      </c>
      <c r="D67" s="40" t="str">
        <f>VLOOKUP(A67,'[1]19-ALUG_EQUIP'!A:K,11,0)</f>
        <v>H</v>
      </c>
      <c r="E67" s="32">
        <f>VLOOKUP(A67,'[1]19-ALUG_EQUIP'!A:K,10,0)</f>
        <v>4</v>
      </c>
      <c r="F67" s="33"/>
      <c r="G67" s="34">
        <f t="shared" ref="G67:G72" si="12">TRUNC(E67*F67,2)</f>
        <v>0</v>
      </c>
      <c r="H67" s="35">
        <f t="shared" ref="H67:H69" si="13">$H$10</f>
        <v>0.2559242635503618</v>
      </c>
      <c r="I67" s="36">
        <f t="shared" ref="I67:I72" si="14">TRUNC((G67*H67)+G67,2)</f>
        <v>0</v>
      </c>
    </row>
    <row r="68" spans="1:9" ht="45">
      <c r="A68" s="18" t="s">
        <v>74</v>
      </c>
      <c r="B68" s="30" t="str">
        <f>VLOOKUP(A68,'[1]19-ALUG_EQUIP'!A:K,2,0)</f>
        <v>19.004.0031-D</v>
      </c>
      <c r="C68" s="31" t="str">
        <f>VLOOKUP(A68,'[1]19-ALUG_EQUIP'!A:K,3,0)</f>
        <v>CARRETA PARA TRANSPORTE PESADO,CAPACIDADE PARA CARGA UTIL DE30T,INCLUSIVE MOTORISTA</v>
      </c>
      <c r="D68" s="40" t="str">
        <f>VLOOKUP(A68,'[1]19-ALUG_EQUIP'!A:K,11,0)</f>
        <v>H</v>
      </c>
      <c r="E68" s="32">
        <f>VLOOKUP(A68,'[1]19-ALUG_EQUIP'!A:K,10,0)</f>
        <v>1</v>
      </c>
      <c r="F68" s="33"/>
      <c r="G68" s="34">
        <f t="shared" si="12"/>
        <v>0</v>
      </c>
      <c r="H68" s="35">
        <f t="shared" si="13"/>
        <v>0.2559242635503618</v>
      </c>
      <c r="I68" s="36">
        <f t="shared" si="14"/>
        <v>0</v>
      </c>
    </row>
    <row r="69" spans="1:9" ht="45">
      <c r="A69" s="18" t="s">
        <v>75</v>
      </c>
      <c r="B69" s="30" t="str">
        <f>VLOOKUP(A69,'[1]19-ALUG_EQUIP'!A:K,2,0)</f>
        <v>19.004.0031-E</v>
      </c>
      <c r="C69" s="31" t="str">
        <f>VLOOKUP(A69,'[1]19-ALUG_EQUIP'!A:K,3,0)</f>
        <v>CARRETA PARA TRANSPORTE PESADO,CAPACIDADE PARA CARGA UTIL DE30T,INCLUSIVE MOTORISTA</v>
      </c>
      <c r="D69" s="40" t="str">
        <f>VLOOKUP(A69,'[1]19-ALUG_EQUIP'!A:K,11,0)</f>
        <v>H</v>
      </c>
      <c r="E69" s="32">
        <f>VLOOKUP(A69,'[1]19-ALUG_EQUIP'!A:K,10,0)</f>
        <v>1</v>
      </c>
      <c r="F69" s="33"/>
      <c r="G69" s="34">
        <f t="shared" si="12"/>
        <v>0</v>
      </c>
      <c r="H69" s="35">
        <f t="shared" si="13"/>
        <v>0.2559242635503618</v>
      </c>
      <c r="I69" s="36">
        <f t="shared" si="14"/>
        <v>0</v>
      </c>
    </row>
    <row r="70" spans="1:9" ht="15.75">
      <c r="A70" s="18"/>
      <c r="B70" s="30"/>
      <c r="C70" s="31"/>
      <c r="D70" s="40"/>
      <c r="E70" s="32"/>
      <c r="F70" s="32"/>
      <c r="G70" s="34"/>
      <c r="H70" s="35"/>
      <c r="I70" s="36"/>
    </row>
    <row r="71" spans="1:9" ht="26.25" customHeight="1">
      <c r="A71" s="24" t="s">
        <v>76</v>
      </c>
      <c r="B71" s="25"/>
      <c r="C71" s="26" t="s">
        <v>77</v>
      </c>
      <c r="D71" s="42"/>
      <c r="E71" s="43"/>
      <c r="F71" s="43"/>
      <c r="G71" s="39"/>
      <c r="H71" s="38"/>
      <c r="I71" s="39"/>
    </row>
    <row r="72" spans="1:9" ht="61.5" customHeight="1">
      <c r="A72" s="18" t="s">
        <v>78</v>
      </c>
      <c r="B72" s="30" t="str">
        <f>VLOOKUP(A72,'[1]20-CUSTOS_RODOV'!A:K,2,0)</f>
        <v>20.004.0135-A</v>
      </c>
      <c r="C72" s="31" t="str">
        <f>VLOOKUP(A72,'[1]20-CUSTOS_RODOV'!A:K,3,0)</f>
        <v>LIMPEZA DE PISTA,COM UTILIZACAO DE COMPRESSOR DE AR,PARA EXECUCAO DE REVESTIMENTO COM CBUQ</v>
      </c>
      <c r="D72" s="40" t="str">
        <f>VLOOKUP(A72,'[1]20-CUSTOS_RODOV'!A:K,11,0)</f>
        <v>M2</v>
      </c>
      <c r="E72" s="32">
        <f>VLOOKUP(A72,'[1]20-CUSTOS_RODOV'!A:K,10,0)</f>
        <v>61.2</v>
      </c>
      <c r="F72" s="33"/>
      <c r="G72" s="34">
        <f t="shared" si="12"/>
        <v>0</v>
      </c>
      <c r="H72" s="35">
        <f t="shared" ref="H72" si="15">$H$10</f>
        <v>0.2559242635503618</v>
      </c>
      <c r="I72" s="36">
        <f t="shared" si="14"/>
        <v>0</v>
      </c>
    </row>
    <row r="73" spans="1:9" ht="16.5" thickBot="1">
      <c r="A73" s="18"/>
      <c r="B73" s="30"/>
      <c r="C73" s="44"/>
      <c r="D73" s="40"/>
      <c r="E73" s="32"/>
      <c r="F73" s="32"/>
      <c r="G73" s="34"/>
      <c r="H73" s="35"/>
      <c r="I73" s="36"/>
    </row>
    <row r="74" spans="1:9" ht="19.5" thickBot="1">
      <c r="A74" s="45"/>
      <c r="B74" s="46"/>
      <c r="C74" s="47" t="s">
        <v>79</v>
      </c>
      <c r="D74" s="46"/>
      <c r="E74" s="48"/>
      <c r="F74" s="48"/>
      <c r="G74" s="49">
        <f>G17+G21+G31+G36+G40+G48+G51+G62+G66+G71</f>
        <v>0</v>
      </c>
      <c r="H74" s="50"/>
      <c r="I74" s="51">
        <f>I17+I21+I31+I36+I40+I48+I51+I62+I66+I71</f>
        <v>0</v>
      </c>
    </row>
    <row r="75" spans="1:9" ht="46.5">
      <c r="A75" s="37"/>
      <c r="B75" s="37"/>
      <c r="C75" s="52"/>
      <c r="D75" s="53"/>
      <c r="E75" s="54"/>
      <c r="F75" s="54"/>
      <c r="G75" s="54"/>
      <c r="H75" s="54"/>
      <c r="I75" s="55"/>
    </row>
    <row r="76" spans="1:9" ht="15.75">
      <c r="A76" s="37"/>
      <c r="B76" s="37"/>
      <c r="C76" s="56"/>
      <c r="D76" s="53"/>
      <c r="E76" s="54"/>
      <c r="F76" s="54"/>
      <c r="G76" s="54"/>
      <c r="H76" s="54"/>
      <c r="I76" s="55"/>
    </row>
  </sheetData>
  <mergeCells count="5">
    <mergeCell ref="A5:I5"/>
    <mergeCell ref="G6:H6"/>
    <mergeCell ref="A1:I1"/>
    <mergeCell ref="A2:I2"/>
    <mergeCell ref="A3:I3"/>
  </mergeCells>
  <pageMargins left="0.511811024" right="0.511811024" top="0.78740157499999996" bottom="0.78740157499999996" header="0.31496062000000002" footer="0.31496062000000002"/>
  <pageSetup paperSize="9" scale="51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</dc:creator>
  <cp:lastModifiedBy>rachel</cp:lastModifiedBy>
  <dcterms:created xsi:type="dcterms:W3CDTF">2022-05-02T18:16:06Z</dcterms:created>
  <dcterms:modified xsi:type="dcterms:W3CDTF">2022-05-02T18:33:15Z</dcterms:modified>
</cp:coreProperties>
</file>