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APENDICE I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H30" i="1"/>
  <c r="N29"/>
  <c r="P29" s="1"/>
  <c r="Q29" s="1"/>
  <c r="L29"/>
  <c r="H29"/>
  <c r="H28"/>
  <c r="H31" s="1"/>
  <c r="H25"/>
  <c r="H24"/>
  <c r="K23"/>
  <c r="H23"/>
  <c r="H22"/>
  <c r="H21"/>
  <c r="H20"/>
  <c r="L19"/>
  <c r="K19"/>
  <c r="H19"/>
  <c r="H18"/>
  <c r="N17"/>
  <c r="K17"/>
  <c r="L17" s="1"/>
  <c r="H17"/>
  <c r="H16"/>
  <c r="H26" s="1"/>
  <c r="H13"/>
  <c r="H12"/>
  <c r="H14" s="1"/>
  <c r="H10"/>
  <c r="H9"/>
  <c r="H33" l="1"/>
</calcChain>
</file>

<file path=xl/sharedStrings.xml><?xml version="1.0" encoding="utf-8"?>
<sst xmlns="http://schemas.openxmlformats.org/spreadsheetml/2006/main" count="90" uniqueCount="77">
  <si>
    <t>PREFEITURA MUNICIPAL DE SANTO ANTONIO DE PÁDUA</t>
  </si>
  <si>
    <t>PLANILHA ORÇAMENTÁRIA</t>
  </si>
  <si>
    <t>Obra : OBRA DE DRENAGEM PLUVIAL</t>
  </si>
  <si>
    <t>Local: BECO SITUADO A RUA MAJOR PADILHA, BAIRRO SÃO FÉLIX - PÁDUA - RJ</t>
  </si>
  <si>
    <t>EMOP 03/2022   BDI (24,23%)</t>
  </si>
  <si>
    <t>ITEM</t>
  </si>
  <si>
    <t>Código</t>
  </si>
  <si>
    <t>DISCRIMINAÇÃO DOS SERVIÇOS</t>
  </si>
  <si>
    <t xml:space="preserve"> UNID.</t>
  </si>
  <si>
    <t>QUANT.</t>
  </si>
  <si>
    <t>PREÇO UNIT.</t>
  </si>
  <si>
    <t>PREÇO UNIT. C/BDI</t>
  </si>
  <si>
    <t>TOTAL  C/ BDI</t>
  </si>
  <si>
    <t>SERVIÇOS PRELIMINARES</t>
  </si>
  <si>
    <t>1.1</t>
  </si>
  <si>
    <t>EMOP 02.020.0001-0</t>
  </si>
  <si>
    <t>Placa de identificação de obra pública, inclusive pintura e suportes de madeira. FORNECIMENTO e COLOCAÇÃO</t>
  </si>
  <si>
    <t>M2</t>
  </si>
  <si>
    <t>SUB TOTAL</t>
  </si>
  <si>
    <t>SERVIÇOS COMPLEMENTARES</t>
  </si>
  <si>
    <t>2.1</t>
  </si>
  <si>
    <t>EMOP 05.001.0016-0</t>
  </si>
  <si>
    <t>DEMOLICAO MANUAL DE PISO CIMENTADO,EXCLUSIVE A BASE DE CONCRETO,INCLUSIVE EMPILHAMENTO LATERAL DENTRO DO CANTEIRO DE SERVICO</t>
  </si>
  <si>
    <t>2.2</t>
  </si>
  <si>
    <t>EMOP 05.001.0084-0</t>
  </si>
  <si>
    <t>REMOCAO DE PISO DE MARMORE OU GRANITO</t>
  </si>
  <si>
    <t>GALERIAS, DRENOS E CONEXOS</t>
  </si>
  <si>
    <t>3.1</t>
  </si>
  <si>
    <t>EMOP 06.014.0062-0</t>
  </si>
  <si>
    <t>CAIXA DE PASSAGEM EM ALVENARIA DE TIJOLO MACICO(7X10X20CM),EM PAREDES DE UMA VEZ(0,20M),DE 0,40X0,60X0,60M,UTILIZANDO AR
GAMASSA DE CIMENTO E AREIA,NO TRACO 1:4 EM VOLUME,COM FUNDO EM CONCRETO SIMPLES PROVIDO DE CALHA INTERNA,SENDO AS PAREDES REVESTIDAS INTERNAMENTE COM A MESMA ARGAMASSA,INCLUSIVE TAMPA DE CONCRETO ARMADO,15MPA,COM ESPESSURA DE 10CM</t>
  </si>
  <si>
    <t>UNID</t>
  </si>
  <si>
    <t>3.2</t>
  </si>
  <si>
    <t>EMOP 06.001.0243-0</t>
  </si>
  <si>
    <t>ASSENTAMENTO DE TUBULACAO DE PVC,COM JUNTA ELASTICA,PARA COLETOR DE ESGOTOS,COM DIAMETRO NOMINAL DE 150MM,ATERRO E SOCA ATE A ALTURA DA GERATRIZ SUPERIOR DO TUBO,CONSIDERANDO O MATERIAL DA PROPRIA ESCAVACAO,EXCLUSIVE TUBO E JUNTA</t>
  </si>
  <si>
    <t>M</t>
  </si>
  <si>
    <t>3.3</t>
  </si>
  <si>
    <t>EMOP 15.036.0090-0</t>
  </si>
  <si>
    <t>TUBO DE PVC RIGIDO,CONFORME ABNT NBR-5688 DE 150MM,LINHA REFORCADA,SOLDAVEL,INCLUSIVE CONEXOES E EMENDAS,EXCLUSIVE ABERTURA E FECHAMENTO DE RASGO.FORNECIMENTO E ASSENTAMENTO</t>
  </si>
  <si>
    <t>3.4</t>
  </si>
  <si>
    <t>EMOP 06.001.0242-0</t>
  </si>
  <si>
    <t>ASSENTAMENTO DE TUBULACAO DE PVC,COM JUNTA ELASTICA,PARA COLETOR DE ESGOTOS,COM DIAMETRO NOMINAL DE 100MM,ATERRO E SOCA ATE A ALTURA DA GERATRIZ SUPERIOR DO TUBO,CONSIDERANDO O MATERIAL DA PROPRIA ESCAVACAO,EXCLUSIVE TUBO E JUNTA</t>
  </si>
  <si>
    <t>3.5</t>
  </si>
  <si>
    <t>EMOP 15.036.0088-0</t>
  </si>
  <si>
    <t>TUBO DE PVC RIGIDO,CONFORME ABNT NBR-5688 DE 100MM,LINHA REFORCADA,SOLDAVEL,INCLUSIVE CONEXOES E EMENDAS,EXCLUSIVE ABERTURA E FECHAMENTO DE RASGO.FORNECIMENTO E ASSENTAMENTO</t>
  </si>
  <si>
    <t>3.6</t>
  </si>
  <si>
    <t>07514</t>
  </si>
  <si>
    <t>CURVA 45º DE PVC-PB, DE DN=150MM</t>
  </si>
  <si>
    <t>3.7</t>
  </si>
  <si>
    <t>07516</t>
  </si>
  <si>
    <t>CURVA 90º DE PVC-PB, DE DN=150MM</t>
  </si>
  <si>
    <t>3.8</t>
  </si>
  <si>
    <t>EMOP 06.003.0010-0</t>
  </si>
  <si>
    <t>CALHA MEIO-TUBO CIRCULAR DE CONCRETO VIBRADO,DIAMETRO INTERNO DE 300MM,INCLUSIVE ACERTO DE FUNDO DE VALA.FORNECIMENTO E ASSENTAMENTO</t>
  </si>
  <si>
    <t>3.9</t>
  </si>
  <si>
    <t>EMOP 13.301.0081-0</t>
  </si>
  <si>
    <t>PISO CIMENTADO,COM 1,5CM DE ESPESSURA,COM ARGAMASSA DE CIMENTO E AREIA, NO TRACO 1:3, COM ACABAMENTO ASPERO, SOBRE BASE EXISTENTE</t>
  </si>
  <si>
    <t>3.10</t>
  </si>
  <si>
    <t>EMOP 13.330.0025-0</t>
  </si>
  <si>
    <t>ASSENTAMENTO DE LAJOES OU PLACAS DE GRANITO EM CALCADAS DE LOGRADOUROS OU SUPERFICIES NIVELADAS,COM REJUNTAMENTO DE ARGAMASSA DE CIMENTO E AREIA,NO TRACO 1:3,EXCLUSIVE O FORNECIMENTO DAS PEDRAS</t>
  </si>
  <si>
    <t>TRANSPORTE</t>
  </si>
  <si>
    <t>4.1</t>
  </si>
  <si>
    <t>EMOP 04.006.0008-1</t>
  </si>
  <si>
    <t>Carga manual e descarga mecânica de material a granel (agregados, pedra de mão, paralelos, terra e escombros), compreendendo os tempos para carga, descarga e manobras do caminhão basculante a óleo diesel, com capacidade útil de 8t, empregando 2 serventes na carga</t>
  </si>
  <si>
    <t>T</t>
  </si>
  <si>
    <t>VOLUME PISO</t>
  </si>
  <si>
    <t>EMPOLAMENTO</t>
  </si>
  <si>
    <t>TOTAL</t>
  </si>
  <si>
    <t>CAÇAMBA</t>
  </si>
  <si>
    <t>4.2</t>
  </si>
  <si>
    <t>EMOP 04.014.0095-0</t>
  </si>
  <si>
    <t>Retirada de entulho de obra com caçamba de aço tipo container com 5m³ de capacidade, inclusive carregamento, transporte e descarregamento. Custo por unidade de caçamba e inclui a taxa para descarga em locais autorizados</t>
  </si>
  <si>
    <t>unid</t>
  </si>
  <si>
    <t>4.3</t>
  </si>
  <si>
    <t>EMOP 04.005.0003-0</t>
  </si>
  <si>
    <t>Transporte de carga de qualquer natureza, exclusive as despesas de carga e descarga, tanto de espera do caminhão como do servente ou equipamento auxiliar, à velocidade média de 50km/h, em caminhão de carroceria fixa a óleo diesel, com capacidade útil de 7,5t</t>
  </si>
  <si>
    <t>T*km</t>
  </si>
  <si>
    <t>TOTAL DO ORÇAMENTO COM BDI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</si>
</sst>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0" fillId="0" borderId="0" xfId="0" applyBorder="1"/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/>
    </xf>
    <xf numFmtId="0" fontId="8" fillId="2" borderId="9" xfId="0" applyFont="1" applyFill="1" applyBorder="1" applyAlignment="1" applyProtection="1">
      <alignment vertical="center"/>
      <protection locked="0"/>
    </xf>
    <xf numFmtId="10" fontId="6" fillId="2" borderId="9" xfId="2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NumberFormat="1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4" fontId="11" fillId="0" borderId="9" xfId="0" applyNumberFormat="1" applyFont="1" applyBorder="1" applyAlignment="1" applyProtection="1">
      <alignment vertical="center"/>
    </xf>
    <xf numFmtId="2" fontId="11" fillId="0" borderId="9" xfId="0" applyNumberFormat="1" applyFont="1" applyBorder="1" applyAlignment="1" applyProtection="1">
      <alignment vertical="center"/>
      <protection locked="0"/>
    </xf>
    <xf numFmtId="164" fontId="11" fillId="0" borderId="9" xfId="1" applyNumberFormat="1" applyFont="1" applyBorder="1" applyAlignment="1" applyProtection="1">
      <alignment vertical="center"/>
      <protection hidden="1"/>
    </xf>
    <xf numFmtId="4" fontId="8" fillId="0" borderId="9" xfId="0" applyNumberFormat="1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6" fillId="0" borderId="9" xfId="0" applyNumberFormat="1" applyFont="1" applyBorder="1" applyAlignment="1" applyProtection="1">
      <alignment horizontal="left" vertical="center" wrapText="1"/>
      <protection locked="0"/>
    </xf>
    <xf numFmtId="4" fontId="8" fillId="0" borderId="9" xfId="0" applyNumberFormat="1" applyFont="1" applyBorder="1" applyAlignment="1" applyProtection="1">
      <alignment vertical="center"/>
    </xf>
    <xf numFmtId="164" fontId="8" fillId="0" borderId="9" xfId="1" applyNumberFormat="1" applyFont="1" applyBorder="1" applyAlignment="1" applyProtection="1">
      <alignment vertical="center"/>
      <protection locked="0"/>
    </xf>
    <xf numFmtId="164" fontId="8" fillId="0" borderId="9" xfId="1" applyNumberFormat="1" applyFont="1" applyBorder="1" applyAlignment="1" applyProtection="1">
      <alignment vertical="center"/>
      <protection hidden="1"/>
    </xf>
    <xf numFmtId="4" fontId="6" fillId="0" borderId="9" xfId="1" applyNumberFormat="1" applyFont="1" applyBorder="1" applyAlignment="1" applyProtection="1">
      <alignment vertical="center"/>
      <protection locked="0"/>
    </xf>
    <xf numFmtId="10" fontId="7" fillId="0" borderId="0" xfId="0" applyNumberFormat="1" applyFont="1" applyBorder="1" applyAlignment="1">
      <alignment horizontal="center" vertical="center"/>
    </xf>
    <xf numFmtId="164" fontId="11" fillId="0" borderId="9" xfId="1" applyNumberFormat="1" applyFont="1" applyBorder="1" applyAlignment="1" applyProtection="1">
      <alignment vertical="center"/>
      <protection locked="0"/>
    </xf>
    <xf numFmtId="0" fontId="9" fillId="0" borderId="0" xfId="0" applyFont="1"/>
    <xf numFmtId="0" fontId="0" fillId="0" borderId="9" xfId="0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4" fontId="8" fillId="0" borderId="11" xfId="1" applyNumberFormat="1" applyFont="1" applyBorder="1" applyAlignment="1" applyProtection="1">
      <alignment vertical="center"/>
      <protection locked="0"/>
    </xf>
    <xf numFmtId="164" fontId="8" fillId="0" borderId="11" xfId="1" applyNumberFormat="1" applyFont="1" applyBorder="1" applyAlignment="1" applyProtection="1">
      <alignment vertical="center"/>
      <protection locked="0"/>
    </xf>
    <xf numFmtId="164" fontId="8" fillId="0" borderId="12" xfId="1" applyNumberFormat="1" applyFont="1" applyBorder="1" applyAlignment="1" applyProtection="1">
      <alignment vertical="center"/>
      <protection locked="0"/>
    </xf>
    <xf numFmtId="4" fontId="6" fillId="0" borderId="13" xfId="1" applyNumberFormat="1" applyFont="1" applyBorder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5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/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A22" workbookViewId="0">
      <selection activeCell="K12" sqref="K12"/>
    </sheetView>
  </sheetViews>
  <sheetFormatPr defaultRowHeight="15"/>
  <cols>
    <col min="1" max="1" width="9.140625" style="63"/>
    <col min="2" max="2" width="17.42578125" customWidth="1"/>
    <col min="3" max="3" width="100.42578125" customWidth="1"/>
    <col min="4" max="4" width="11" bestFit="1" customWidth="1"/>
    <col min="5" max="6" width="12.7109375" customWidth="1"/>
    <col min="7" max="7" width="13.85546875" customWidth="1"/>
    <col min="8" max="8" width="16.85546875" customWidth="1"/>
    <col min="9" max="9" width="13.85546875" customWidth="1"/>
  </cols>
  <sheetData>
    <row r="1" spans="1:9" ht="24.75" customHeight="1">
      <c r="A1" s="1" t="s">
        <v>0</v>
      </c>
      <c r="B1" s="2"/>
      <c r="C1" s="2"/>
      <c r="D1" s="2"/>
      <c r="E1" s="2"/>
      <c r="F1" s="2"/>
      <c r="G1" s="2"/>
      <c r="H1" s="3"/>
      <c r="I1" s="4"/>
    </row>
    <row r="2" spans="1:9" ht="21" customHeight="1">
      <c r="A2" s="5" t="s">
        <v>1</v>
      </c>
      <c r="B2" s="6"/>
      <c r="C2" s="6"/>
      <c r="D2" s="6"/>
      <c r="E2" s="6"/>
      <c r="F2" s="6"/>
      <c r="G2" s="6"/>
      <c r="H2" s="7"/>
      <c r="I2" s="4"/>
    </row>
    <row r="3" spans="1:9" ht="26.25" customHeight="1">
      <c r="A3" s="8"/>
      <c r="B3" s="9" t="s">
        <v>2</v>
      </c>
      <c r="C3" s="10"/>
      <c r="D3" s="4"/>
      <c r="E3" s="4"/>
      <c r="F3" s="4"/>
      <c r="G3" s="4"/>
      <c r="H3" s="11"/>
      <c r="I3" s="4"/>
    </row>
    <row r="4" spans="1:9" ht="22.5" customHeight="1">
      <c r="A4" s="8"/>
      <c r="B4" s="9" t="s">
        <v>3</v>
      </c>
      <c r="C4" s="12"/>
      <c r="D4" s="4"/>
      <c r="E4" s="4"/>
      <c r="F4" s="4"/>
      <c r="G4" s="4"/>
      <c r="H4" s="11"/>
      <c r="I4" s="4"/>
    </row>
    <row r="5" spans="1:9" ht="4.5" customHeight="1">
      <c r="A5" s="8"/>
      <c r="B5" s="13"/>
      <c r="C5" s="14"/>
      <c r="D5" s="14"/>
      <c r="E5" s="14"/>
      <c r="F5" s="4"/>
      <c r="G5" s="4"/>
      <c r="H5" s="11"/>
      <c r="I5" s="4"/>
    </row>
    <row r="6" spans="1:9" ht="19.5" customHeight="1">
      <c r="A6" s="15"/>
      <c r="B6" s="16" t="s">
        <v>4</v>
      </c>
      <c r="C6" s="16"/>
      <c r="D6" s="16"/>
      <c r="E6" s="16"/>
      <c r="F6" s="16"/>
      <c r="G6" s="16"/>
      <c r="H6" s="17"/>
      <c r="I6" s="18"/>
    </row>
    <row r="7" spans="1:9" ht="57" customHeight="1">
      <c r="A7" s="19" t="s">
        <v>5</v>
      </c>
      <c r="B7" s="20" t="s">
        <v>6</v>
      </c>
      <c r="C7" s="21" t="s">
        <v>7</v>
      </c>
      <c r="D7" s="21" t="s">
        <v>8</v>
      </c>
      <c r="E7" s="21" t="s">
        <v>9</v>
      </c>
      <c r="F7" s="22" t="s">
        <v>10</v>
      </c>
      <c r="G7" s="22" t="s">
        <v>11</v>
      </c>
      <c r="H7" s="22" t="s">
        <v>12</v>
      </c>
      <c r="I7" s="23"/>
    </row>
    <row r="8" spans="1:9" ht="28.5" customHeight="1">
      <c r="A8" s="24">
        <v>1</v>
      </c>
      <c r="B8" s="25"/>
      <c r="C8" s="26" t="s">
        <v>13</v>
      </c>
      <c r="D8" s="27"/>
      <c r="E8" s="28"/>
      <c r="F8" s="29"/>
      <c r="G8" s="30">
        <v>0.24229999999999999</v>
      </c>
      <c r="H8" s="29"/>
      <c r="I8" s="31"/>
    </row>
    <row r="9" spans="1:9" ht="42" customHeight="1">
      <c r="A9" s="32" t="s">
        <v>14</v>
      </c>
      <c r="B9" s="33" t="s">
        <v>15</v>
      </c>
      <c r="C9" s="34" t="s">
        <v>16</v>
      </c>
      <c r="D9" s="35" t="s">
        <v>17</v>
      </c>
      <c r="E9" s="36">
        <v>2.5</v>
      </c>
      <c r="F9" s="37"/>
      <c r="G9" s="38">
        <v>0</v>
      </c>
      <c r="H9" s="39">
        <f>G9*E9</f>
        <v>0</v>
      </c>
      <c r="I9" s="31"/>
    </row>
    <row r="10" spans="1:9" ht="25.5" customHeight="1">
      <c r="A10" s="19"/>
      <c r="B10" s="40"/>
      <c r="C10" s="41" t="s">
        <v>18</v>
      </c>
      <c r="D10" s="40"/>
      <c r="E10" s="42"/>
      <c r="F10" s="43"/>
      <c r="G10" s="44"/>
      <c r="H10" s="45">
        <f>SUM(H8:H9)</f>
        <v>0</v>
      </c>
      <c r="I10" s="46"/>
    </row>
    <row r="11" spans="1:9" ht="28.5" customHeight="1">
      <c r="A11" s="24">
        <v>2</v>
      </c>
      <c r="B11" s="25"/>
      <c r="C11" s="26" t="s">
        <v>19</v>
      </c>
      <c r="D11" s="27"/>
      <c r="E11" s="28"/>
      <c r="F11" s="29"/>
      <c r="G11" s="30"/>
      <c r="H11" s="29"/>
      <c r="I11" s="31"/>
    </row>
    <row r="12" spans="1:9" ht="42" customHeight="1">
      <c r="A12" s="32" t="s">
        <v>20</v>
      </c>
      <c r="B12" s="33" t="s">
        <v>21</v>
      </c>
      <c r="C12" s="34" t="s">
        <v>22</v>
      </c>
      <c r="D12" s="35" t="s">
        <v>17</v>
      </c>
      <c r="E12" s="36">
        <v>90.650499999999994</v>
      </c>
      <c r="F12" s="47">
        <v>0</v>
      </c>
      <c r="G12" s="38">
        <v>0</v>
      </c>
      <c r="H12" s="39">
        <f>G12*E12</f>
        <v>0</v>
      </c>
      <c r="I12" s="31"/>
    </row>
    <row r="13" spans="1:9" ht="42" customHeight="1">
      <c r="A13" s="32" t="s">
        <v>23</v>
      </c>
      <c r="B13" s="33" t="s">
        <v>24</v>
      </c>
      <c r="C13" s="34" t="s">
        <v>25</v>
      </c>
      <c r="D13" s="35" t="s">
        <v>17</v>
      </c>
      <c r="E13" s="36">
        <v>21.77</v>
      </c>
      <c r="F13" s="47"/>
      <c r="G13" s="38">
        <v>0</v>
      </c>
      <c r="H13" s="39">
        <f>G13*E13</f>
        <v>0</v>
      </c>
      <c r="I13" s="31"/>
    </row>
    <row r="14" spans="1:9" ht="25.5" customHeight="1">
      <c r="A14" s="19"/>
      <c r="B14" s="40"/>
      <c r="C14" s="41" t="s">
        <v>18</v>
      </c>
      <c r="D14" s="40"/>
      <c r="E14" s="42"/>
      <c r="F14" s="43"/>
      <c r="G14" s="44"/>
      <c r="H14" s="45">
        <f>SUM(H12:H13)</f>
        <v>0</v>
      </c>
      <c r="I14" s="46"/>
    </row>
    <row r="15" spans="1:9" ht="28.5" customHeight="1">
      <c r="A15" s="24">
        <v>3</v>
      </c>
      <c r="B15" s="25"/>
      <c r="C15" s="26" t="s">
        <v>26</v>
      </c>
      <c r="D15" s="27"/>
      <c r="E15" s="28"/>
      <c r="F15" s="29"/>
      <c r="G15" s="30"/>
      <c r="H15" s="29"/>
      <c r="I15" s="31"/>
    </row>
    <row r="16" spans="1:9" ht="90">
      <c r="A16" s="32" t="s">
        <v>27</v>
      </c>
      <c r="B16" s="33" t="s">
        <v>28</v>
      </c>
      <c r="C16" s="34" t="s">
        <v>29</v>
      </c>
      <c r="D16" s="35" t="s">
        <v>30</v>
      </c>
      <c r="E16" s="36">
        <v>5</v>
      </c>
      <c r="F16" s="47"/>
      <c r="G16" s="38">
        <v>0</v>
      </c>
      <c r="H16" s="39">
        <f t="shared" ref="H16:H24" si="0">G16*E16</f>
        <v>0</v>
      </c>
      <c r="I16" s="31"/>
    </row>
    <row r="17" spans="1:17" ht="60">
      <c r="A17" s="32" t="s">
        <v>31</v>
      </c>
      <c r="B17" s="33" t="s">
        <v>32</v>
      </c>
      <c r="C17" s="34" t="s">
        <v>33</v>
      </c>
      <c r="D17" s="35" t="s">
        <v>34</v>
      </c>
      <c r="E17" s="36">
        <v>91.68</v>
      </c>
      <c r="F17" s="47"/>
      <c r="G17" s="38">
        <v>0</v>
      </c>
      <c r="H17" s="39">
        <f t="shared" si="0"/>
        <v>0</v>
      </c>
      <c r="I17" s="31"/>
      <c r="K17">
        <f>1+19.51+7.07+0.75+1.63+0.6</f>
        <v>30.560000000000002</v>
      </c>
      <c r="L17">
        <f>K17*3</f>
        <v>91.68</v>
      </c>
      <c r="N17">
        <f>1+19.51+7.07+0.75+1.63+0.6</f>
        <v>30.560000000000002</v>
      </c>
    </row>
    <row r="18" spans="1:17" ht="45">
      <c r="A18" s="32" t="s">
        <v>35</v>
      </c>
      <c r="B18" s="33" t="s">
        <v>36</v>
      </c>
      <c r="C18" s="34" t="s">
        <v>37</v>
      </c>
      <c r="D18" s="35" t="s">
        <v>34</v>
      </c>
      <c r="E18" s="36">
        <v>91.68</v>
      </c>
      <c r="F18" s="47"/>
      <c r="G18" s="38">
        <v>0</v>
      </c>
      <c r="H18" s="39">
        <f>G18*E18</f>
        <v>0</v>
      </c>
      <c r="I18" s="31"/>
    </row>
    <row r="19" spans="1:17" ht="60">
      <c r="A19" s="32" t="s">
        <v>38</v>
      </c>
      <c r="B19" s="33" t="s">
        <v>39</v>
      </c>
      <c r="C19" s="34" t="s">
        <v>40</v>
      </c>
      <c r="D19" s="35" t="s">
        <v>34</v>
      </c>
      <c r="E19" s="36">
        <v>91</v>
      </c>
      <c r="F19" s="47"/>
      <c r="G19" s="38">
        <v>0</v>
      </c>
      <c r="H19" s="39">
        <f t="shared" ref="H19:H20" si="1">G19*E19</f>
        <v>0</v>
      </c>
      <c r="I19" s="31"/>
      <c r="K19">
        <f>16.44+6.31</f>
        <v>22.75</v>
      </c>
      <c r="L19">
        <f>K19*4</f>
        <v>91</v>
      </c>
    </row>
    <row r="20" spans="1:17" ht="45">
      <c r="A20" s="32" t="s">
        <v>41</v>
      </c>
      <c r="B20" s="33" t="s">
        <v>42</v>
      </c>
      <c r="C20" s="34" t="s">
        <v>43</v>
      </c>
      <c r="D20" s="35" t="s">
        <v>34</v>
      </c>
      <c r="E20" s="36">
        <v>91</v>
      </c>
      <c r="F20" s="47"/>
      <c r="G20" s="38">
        <v>0</v>
      </c>
      <c r="H20" s="39">
        <f t="shared" si="1"/>
        <v>0</v>
      </c>
      <c r="I20" s="31"/>
    </row>
    <row r="21" spans="1:17" ht="42" customHeight="1">
      <c r="A21" s="32" t="s">
        <v>44</v>
      </c>
      <c r="B21" s="33" t="s">
        <v>45</v>
      </c>
      <c r="C21" s="34" t="s">
        <v>46</v>
      </c>
      <c r="D21" s="35" t="s">
        <v>30</v>
      </c>
      <c r="E21" s="36">
        <v>6</v>
      </c>
      <c r="F21" s="47"/>
      <c r="G21" s="38">
        <v>0</v>
      </c>
      <c r="H21" s="39">
        <f t="shared" si="0"/>
        <v>0</v>
      </c>
      <c r="I21" s="31"/>
    </row>
    <row r="22" spans="1:17" ht="42" customHeight="1">
      <c r="A22" s="32" t="s">
        <v>47</v>
      </c>
      <c r="B22" s="33" t="s">
        <v>48</v>
      </c>
      <c r="C22" s="34" t="s">
        <v>49</v>
      </c>
      <c r="D22" s="35" t="s">
        <v>30</v>
      </c>
      <c r="E22" s="36">
        <v>9</v>
      </c>
      <c r="F22" s="47"/>
      <c r="G22" s="38">
        <v>0</v>
      </c>
      <c r="H22" s="39">
        <f t="shared" si="0"/>
        <v>0</v>
      </c>
      <c r="I22" s="31"/>
    </row>
    <row r="23" spans="1:17" ht="42" customHeight="1">
      <c r="A23" s="32" t="s">
        <v>50</v>
      </c>
      <c r="B23" s="33" t="s">
        <v>51</v>
      </c>
      <c r="C23" s="34" t="s">
        <v>52</v>
      </c>
      <c r="D23" s="35" t="s">
        <v>34</v>
      </c>
      <c r="E23" s="36">
        <v>37.85</v>
      </c>
      <c r="F23" s="47"/>
      <c r="G23" s="38">
        <v>0</v>
      </c>
      <c r="H23" s="39">
        <f t="shared" si="0"/>
        <v>0</v>
      </c>
      <c r="I23" s="31"/>
      <c r="K23">
        <f>20.13+17.72</f>
        <v>37.849999999999994</v>
      </c>
    </row>
    <row r="24" spans="1:17" ht="42" customHeight="1">
      <c r="A24" s="32" t="s">
        <v>53</v>
      </c>
      <c r="B24" s="33" t="s">
        <v>54</v>
      </c>
      <c r="C24" s="34" t="s">
        <v>55</v>
      </c>
      <c r="D24" s="35" t="s">
        <v>17</v>
      </c>
      <c r="E24" s="36">
        <v>78.619299999999996</v>
      </c>
      <c r="F24" s="47"/>
      <c r="G24" s="38">
        <v>0</v>
      </c>
      <c r="H24" s="39">
        <f t="shared" si="0"/>
        <v>0</v>
      </c>
      <c r="I24" s="31"/>
    </row>
    <row r="25" spans="1:17" ht="57" customHeight="1">
      <c r="A25" s="32" t="s">
        <v>56</v>
      </c>
      <c r="B25" s="33" t="s">
        <v>57</v>
      </c>
      <c r="C25" s="34" t="s">
        <v>58</v>
      </c>
      <c r="D25" s="35" t="s">
        <v>17</v>
      </c>
      <c r="E25" s="36">
        <v>21.77</v>
      </c>
      <c r="F25" s="47"/>
      <c r="G25" s="38">
        <v>0</v>
      </c>
      <c r="H25" s="39">
        <f>G25*E25</f>
        <v>0</v>
      </c>
      <c r="I25" s="31"/>
    </row>
    <row r="26" spans="1:17" ht="25.5" customHeight="1">
      <c r="A26" s="19"/>
      <c r="B26" s="40"/>
      <c r="C26" s="41" t="s">
        <v>18</v>
      </c>
      <c r="D26" s="40"/>
      <c r="E26" s="42"/>
      <c r="F26" s="43"/>
      <c r="G26" s="44"/>
      <c r="H26" s="45">
        <f>SUM(H16:H25)</f>
        <v>0</v>
      </c>
      <c r="I26" s="46"/>
    </row>
    <row r="27" spans="1:17" ht="28.5" customHeight="1">
      <c r="A27" s="24">
        <v>4</v>
      </c>
      <c r="B27" s="25"/>
      <c r="C27" s="26" t="s">
        <v>59</v>
      </c>
      <c r="D27" s="27"/>
      <c r="E27" s="28"/>
      <c r="F27" s="29"/>
      <c r="G27" s="30"/>
      <c r="H27" s="29"/>
      <c r="I27" s="31"/>
    </row>
    <row r="28" spans="1:17" ht="65.25" customHeight="1">
      <c r="A28" s="32" t="s">
        <v>60</v>
      </c>
      <c r="B28" s="33" t="s">
        <v>61</v>
      </c>
      <c r="C28" s="34" t="s">
        <v>62</v>
      </c>
      <c r="D28" s="35" t="s">
        <v>63</v>
      </c>
      <c r="E28" s="36">
        <v>7.1992500000000001</v>
      </c>
      <c r="F28" s="47"/>
      <c r="G28" s="38">
        <v>0</v>
      </c>
      <c r="H28" s="39">
        <f t="shared" ref="H28:H30" si="2">G28*E28</f>
        <v>0</v>
      </c>
      <c r="I28" s="31"/>
      <c r="L28" s="48" t="s">
        <v>64</v>
      </c>
      <c r="N28" s="48" t="s">
        <v>65</v>
      </c>
      <c r="P28" s="48" t="s">
        <v>66</v>
      </c>
      <c r="Q28" s="48" t="s">
        <v>67</v>
      </c>
    </row>
    <row r="29" spans="1:17" ht="48.75" customHeight="1">
      <c r="A29" s="32" t="s">
        <v>68</v>
      </c>
      <c r="B29" s="33" t="s">
        <v>69</v>
      </c>
      <c r="C29" s="34" t="s">
        <v>70</v>
      </c>
      <c r="D29" s="35" t="s">
        <v>71</v>
      </c>
      <c r="E29" s="36">
        <v>1.25</v>
      </c>
      <c r="F29" s="47"/>
      <c r="G29" s="38">
        <v>0</v>
      </c>
      <c r="H29" s="39">
        <f t="shared" si="2"/>
        <v>0</v>
      </c>
      <c r="I29" s="31"/>
      <c r="K29">
        <v>95.99</v>
      </c>
      <c r="L29">
        <f>K29*0.05</f>
        <v>4.7995000000000001</v>
      </c>
      <c r="N29">
        <f>L29*0.3</f>
        <v>1.4398500000000001</v>
      </c>
      <c r="P29">
        <f>L29+N29</f>
        <v>6.23935</v>
      </c>
      <c r="Q29">
        <f>P29/5</f>
        <v>1.24787</v>
      </c>
    </row>
    <row r="30" spans="1:17" ht="50.25" customHeight="1">
      <c r="A30" s="32" t="s">
        <v>72</v>
      </c>
      <c r="B30" s="33" t="s">
        <v>73</v>
      </c>
      <c r="C30" s="34" t="s">
        <v>74</v>
      </c>
      <c r="D30" s="35" t="s">
        <v>75</v>
      </c>
      <c r="E30" s="36">
        <v>7.2</v>
      </c>
      <c r="F30" s="47"/>
      <c r="G30" s="38">
        <v>0</v>
      </c>
      <c r="H30" s="39">
        <f t="shared" si="2"/>
        <v>0</v>
      </c>
      <c r="I30" s="31"/>
    </row>
    <row r="31" spans="1:17" ht="25.5" customHeight="1">
      <c r="A31" s="19"/>
      <c r="B31" s="40"/>
      <c r="C31" s="41" t="s">
        <v>18</v>
      </c>
      <c r="D31" s="40"/>
      <c r="E31" s="39"/>
      <c r="F31" s="43"/>
      <c r="G31" s="44"/>
      <c r="H31" s="45">
        <f>SUM(H28:H30)</f>
        <v>0</v>
      </c>
      <c r="I31" s="46"/>
    </row>
    <row r="32" spans="1:17" ht="30.75" customHeight="1" thickBot="1">
      <c r="A32" s="49"/>
      <c r="B32" s="50"/>
      <c r="C32" s="51"/>
      <c r="D32" s="52"/>
      <c r="E32" s="53"/>
      <c r="F32" s="54"/>
      <c r="G32" s="55"/>
      <c r="H32" s="56"/>
      <c r="I32" s="57"/>
    </row>
    <row r="33" spans="1:9" ht="31.5" customHeight="1" thickTop="1" thickBot="1">
      <c r="A33" s="58"/>
      <c r="B33" s="59" t="s">
        <v>76</v>
      </c>
      <c r="C33" s="60"/>
      <c r="D33" s="60"/>
      <c r="E33" s="60"/>
      <c r="F33" s="60"/>
      <c r="G33" s="61"/>
      <c r="H33" s="62">
        <f>H10+H14+H26+H31</f>
        <v>0</v>
      </c>
      <c r="I33" s="57"/>
    </row>
    <row r="34" spans="1:9" ht="17.45" customHeight="1" thickTop="1">
      <c r="I34" s="64"/>
    </row>
    <row r="35" spans="1:9">
      <c r="H35" s="65"/>
      <c r="I35" s="64"/>
    </row>
    <row r="36" spans="1:9">
      <c r="H36" s="65"/>
      <c r="I36" s="64"/>
    </row>
  </sheetData>
  <mergeCells count="3">
    <mergeCell ref="A1:H1"/>
    <mergeCell ref="A2:H2"/>
    <mergeCell ref="B33:G3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APENDICE I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</cp:lastModifiedBy>
  <dcterms:created xsi:type="dcterms:W3CDTF">2022-05-03T14:25:55Z</dcterms:created>
  <dcterms:modified xsi:type="dcterms:W3CDTF">2022-05-03T14:26:59Z</dcterms:modified>
</cp:coreProperties>
</file>