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3125" tabRatio="888"/>
  </bookViews>
  <sheets>
    <sheet name="Planilha Orçamentária" sheetId="1" r:id="rId1"/>
    <sheet name="Memória de Cálculo" sheetId="7" r:id="rId2"/>
    <sheet name="Memorial Descritivo" sheetId="6" r:id="rId3"/>
    <sheet name="cronograma" sheetId="3" r:id="rId4"/>
  </sheets>
  <externalReferences>
    <externalReference r:id="rId5"/>
  </externalReferences>
  <definedNames>
    <definedName name="_xlnm.Print_Area" localSheetId="3">cronograma!$A$1:$H$17</definedName>
    <definedName name="_xlnm.Print_Area" localSheetId="0">'Planilha Orçamentária'!$A$1:$I$36</definedName>
  </definedNames>
  <calcPr calcId="125725"/>
</workbook>
</file>

<file path=xl/calcChain.xml><?xml version="1.0" encoding="utf-8"?>
<calcChain xmlns="http://schemas.openxmlformats.org/spreadsheetml/2006/main">
  <c r="E27" i="7"/>
  <c r="G30" i="1"/>
  <c r="H30" s="1"/>
  <c r="E26" i="7"/>
  <c r="E25"/>
  <c r="Q29" i="1"/>
  <c r="P29"/>
  <c r="N29"/>
  <c r="L29"/>
  <c r="G28"/>
  <c r="H28" s="1"/>
  <c r="G29"/>
  <c r="H29" s="1"/>
  <c r="H31" l="1"/>
  <c r="G15" i="3" s="1"/>
  <c r="G16" i="1"/>
  <c r="H16" s="1"/>
  <c r="G17"/>
  <c r="G25" l="1"/>
  <c r="G24"/>
  <c r="G23"/>
  <c r="G22"/>
  <c r="G21"/>
  <c r="G20"/>
  <c r="G19"/>
  <c r="G18"/>
  <c r="G13"/>
  <c r="G12"/>
  <c r="G9"/>
  <c r="H12" l="1"/>
  <c r="N17"/>
  <c r="H18"/>
  <c r="H13"/>
  <c r="H14" s="1"/>
  <c r="G11" i="3" l="1"/>
  <c r="H10" s="1"/>
  <c r="K17" i="1"/>
  <c r="L17" s="1"/>
  <c r="K19"/>
  <c r="L19" s="1"/>
  <c r="H9"/>
  <c r="H10" s="1"/>
  <c r="G9" i="3" l="1"/>
  <c r="H8" s="1"/>
  <c r="K23" i="1"/>
  <c r="H20" l="1"/>
  <c r="H19"/>
  <c r="H25"/>
  <c r="H24"/>
  <c r="H23"/>
  <c r="H22"/>
  <c r="H21"/>
  <c r="H17"/>
  <c r="H26" l="1"/>
  <c r="G13" i="3" s="1"/>
  <c r="H12" s="1"/>
  <c r="H33" i="1"/>
  <c r="H14" i="3"/>
  <c r="A3"/>
  <c r="A2"/>
  <c r="A6"/>
  <c r="H16" l="1"/>
  <c r="G17"/>
  <c r="H17" l="1"/>
</calcChain>
</file>

<file path=xl/sharedStrings.xml><?xml version="1.0" encoding="utf-8"?>
<sst xmlns="http://schemas.openxmlformats.org/spreadsheetml/2006/main" count="294" uniqueCount="117">
  <si>
    <t>DISCRIMINAÇÃO DOS SERVIÇOS</t>
  </si>
  <si>
    <t xml:space="preserve"> UNID.</t>
  </si>
  <si>
    <t>QUANT.</t>
  </si>
  <si>
    <t>SUB TOTAL</t>
  </si>
  <si>
    <t>PLANILHA ORÇAMENTÁRIA</t>
  </si>
  <si>
    <t>SERVIÇOS PRELIMINARES</t>
  </si>
  <si>
    <t>Código</t>
  </si>
  <si>
    <t>M2</t>
  </si>
  <si>
    <t>1</t>
  </si>
  <si>
    <t>2</t>
  </si>
  <si>
    <t>3</t>
  </si>
  <si>
    <t>CRONOGRAMA FÍSICO FINANCEIRO</t>
  </si>
  <si>
    <t>VALOR</t>
  </si>
  <si>
    <t>ITEM</t>
  </si>
  <si>
    <t>1 º MÊS</t>
  </si>
  <si>
    <t>VALOR TOTAL DOS SERVIÇOS</t>
  </si>
  <si>
    <t>ETAPAS DE EXECUÇÃO DOS SERVIÇOS</t>
  </si>
  <si>
    <t>1.1</t>
  </si>
  <si>
    <t>2.1</t>
  </si>
  <si>
    <t>3.1</t>
  </si>
  <si>
    <t>TOTAL DO ORÇAMENTO COM BDI</t>
  </si>
  <si>
    <t>TOTAL  C/ BDI</t>
  </si>
  <si>
    <t>MEMÓRIA DE CÁLCULO</t>
  </si>
  <si>
    <t>MEMORIAL DESCRITIVO</t>
  </si>
  <si>
    <t>Placa de identificação de obra pública, inclusive pintura e suportes de madeira. FORNECIMENTO e COLOCAÇÃO</t>
  </si>
  <si>
    <t>2.2</t>
  </si>
  <si>
    <t>ESPECIFICAÇÃO DOS SERVIÇOS</t>
  </si>
  <si>
    <t>M</t>
  </si>
  <si>
    <t>PREÇO UNIT.</t>
  </si>
  <si>
    <t>PREÇO UNIT. C/BDI</t>
  </si>
  <si>
    <t>3.2</t>
  </si>
  <si>
    <t>3.3</t>
  </si>
  <si>
    <t>3.4</t>
  </si>
  <si>
    <t>1,25 X 2,00 = 2,50</t>
  </si>
  <si>
    <t>EMOP 02.020.0001-0</t>
  </si>
  <si>
    <t>UNID</t>
  </si>
  <si>
    <t>3.5</t>
  </si>
  <si>
    <t>3.6</t>
  </si>
  <si>
    <t>3.7</t>
  </si>
  <si>
    <t>3.8</t>
  </si>
  <si>
    <t>3.9</t>
  </si>
  <si>
    <t>Obra : OBRA DE DRENAGEM PLUVIAL</t>
  </si>
  <si>
    <t>Local: BECO SITUADO A RUA MAJOR PADILHA, BAIRRO SÃO FÉLIX</t>
  </si>
  <si>
    <t>EMOP 06.001.0243-0</t>
  </si>
  <si>
    <t>ASSENTAMENTO DE TUBULACAO DE PVC,COM JUNTA ELASTICA,PARA COLETOR DE ESGOTOS,COM DIAMETRO NOMINAL DE 150MM,ATERRO E SOCA ATE A ALTURA DA GERATRIZ SUPERIOR DO TUBO,CONSIDERANDO O MATERIAL DA PROPRIA ESCAVACAO,EXCLUSIVE TUBO E JUNTA</t>
  </si>
  <si>
    <t>EMOP 06.001.0242-0</t>
  </si>
  <si>
    <t>ASSENTAMENTO DE TUBULACAO DE PVC,COM JUNTA ELASTICA,PARA COLETOR DE ESGOTOS,COM DIAMETRO NOMINAL DE 100MM,ATERRO E SOCA ATE A ALTURA DA GERATRIZ SUPERIOR DO TUBO,CONSIDERANDO O MATERIAL DA PROPRIA ESCAVACAO,EXCLUSIVE TUBO E JUNTA</t>
  </si>
  <si>
    <t>07514</t>
  </si>
  <si>
    <t>CURVA 45º DE PVC-PB, DE DN=150MM</t>
  </si>
  <si>
    <t>07516</t>
  </si>
  <si>
    <t>CURVA 90º DE PVC-PB, DE DN=150MM</t>
  </si>
  <si>
    <t>EMOP 15.036.0090-0</t>
  </si>
  <si>
    <t>TUBO DE PVC RIGIDO,CONFORME ABNT NBR-5688 DE 150MM,LINHA REFORCADA,SOLDAVEL,INCLUSIVE CONEXOES E EMENDAS,EXCLUSIVE ABERTURA E FECHAMENTO DE RASGO.FORNECIMENTO E ASSENTAMENTO</t>
  </si>
  <si>
    <t>EMOP 15.036.0088-0</t>
  </si>
  <si>
    <t>TUBO DE PVC RIGIDO,CONFORME ABNT NBR-5688 DE 100MM,LINHA REFORCADA,SOLDAVEL,INCLUSIVE CONEXOES E EMENDAS,EXCLUSIVE ABERTURA E FECHAMENTO DE RASGO.FORNECIMENTO E ASSENTAMENTO</t>
  </si>
  <si>
    <t>EMOP 05.001.0016-0</t>
  </si>
  <si>
    <t>DEMOLICAO MANUAL DE PISO CIMENTADO,EXCLUSIVE A BASE DE CONCRETO,INCLUSIVE EMPILHAMENTO LATERAL DENTRO DO CANTEIRO DE SERVICO</t>
  </si>
  <si>
    <t>REMOCAO DE PISO DE MARMORE OU GRANITO</t>
  </si>
  <si>
    <t>EMOP 05.001.0084-0</t>
  </si>
  <si>
    <t>CALHA MEIO-TUBO CIRCULAR DE CONCRETO VIBRADO,DIAMETRO INTERNO DE 300MM,INCLUSIVE ACERTO DE FUNDO DE VALA.FORNECIMENTO E ASSENTAMENTO</t>
  </si>
  <si>
    <t>EMOP 13.301.0081-0</t>
  </si>
  <si>
    <t>PISO CIMENTADO,COM 1,5CM DE ESPESSURA,COM ARGAMASSA DE CIMENTO E AREIA, NO TRACO 1:3, COM ACABAMENTO ASPERO, SOBRE BASE EXISTENTE</t>
  </si>
  <si>
    <t>EMOP 13.330.0025-0</t>
  </si>
  <si>
    <t>ASSENTAMENTO DE LAJOES OU PLACAS DE GRANITO EM CALCADAS DE LOGRADOUROS OU SUPERFICIES NIVELADAS,COM REJUNTAMENTO DE ARGAMASSA DE CIMENTO E AREIA,NO TRACO 1:3,EXCLUSIVE O FORNECIMENTO DAS PEDRAS</t>
  </si>
  <si>
    <t>SERVIÇOS COMPLEMENTARES</t>
  </si>
  <si>
    <t>GALERIAS, DRENOS E CONEXOS</t>
  </si>
  <si>
    <t>3,00 X 2,00 = 6,00</t>
  </si>
  <si>
    <t>3,00 X 3,00 = 9,00</t>
  </si>
  <si>
    <t>20,13 + 17,72 = 37,8</t>
  </si>
  <si>
    <t>VIDE PROJETO</t>
  </si>
  <si>
    <t>(16,44 + 3,61) X 4 = 91,00</t>
  </si>
  <si>
    <t>(1 + 19,51 + 7,07 + 0,75 + 1,63 + 0,6) X 3 = 91,68</t>
  </si>
  <si>
    <t>34,01 X 0,64 = 21,77</t>
  </si>
  <si>
    <t>3.10</t>
  </si>
  <si>
    <t>EMOP 06.014.0062-0</t>
  </si>
  <si>
    <t>CAIXA DE PASSAGEM EM ALVENARIA DE TIJOLO MACICO(7X10X20CM),EM PAREDES DE UMA VEZ(0,20M),DE 0,40X0,60X0,60M,UTILIZANDO AR
GAMASSA DE CIMENTO E AREIA,NO TRACO 1:4 EM VOLUME,COM FUNDO EM CONCRETO SIMPLES PROVIDO DE CALHA INTERNA,SENDO AS PAREDES REVESTIDAS INTERNAMENTE COM A MESMA ARGAMASSA,INCLUSIVE TAMPA DE CONCRETO ARMADO,15MPA,COM ESPESSURA DE 10CM</t>
  </si>
  <si>
    <t>CAIXA DE PASSAGEM EM ALVENARIA DE TIJOLO MACICO(7X10X20CM),EM PAREDES DE UMA VEZ(0,20M),DE 0,40X0,60X0,60M,UTILIZANDO ARGAMASSA DE CIMENTO E AREIA,NO TRACO 1:4 EM VOLUME,COM FUNDO EM CONCRETO SIMPLES PROVIDO DE CALHA INTERNA,SENDO AS PAREDES REVESTIDAS INTERNAMENTE COM A MESMA ARGAMASSA,INCLUSIVE TAMPA DE CONCRETO ARMADO,15MPA,COM ESPESSURA DE 10CM</t>
  </si>
  <si>
    <t>Carga manual e descarga mecânica de material a granel (agregados, pedra de mão, paralelos, terra e escombros), compreendendo os tempos para carga, descarga e manobras do caminhão basculante a óleo diesel, com capacidade útil de 8t, empregando 2 serventes na carga</t>
  </si>
  <si>
    <t>Retirada de entulho de obra com caçamba de aço tipo container com 5m³ de capacidade, inclusive carregamento, transporte e descarregamento. Custo por unidade de caçamba e inclui a taxa para descarga em locais autorizados</t>
  </si>
  <si>
    <t>unid</t>
  </si>
  <si>
    <t>EMOP 04.006.0008-1</t>
  </si>
  <si>
    <t>EMOP 04.014.0095-0</t>
  </si>
  <si>
    <t>T</t>
  </si>
  <si>
    <t>Transporte de carga de qualquer natureza, exclusive as despesas de carga e descarga, tanto de espera do caminhão como do servente ou equipamento auxiliar, à velocidade média de 50km/h, em caminhão de carroceria fixa a óleo diesel, com capacidade útil de 7,5t</t>
  </si>
  <si>
    <t>TRANSPORTE</t>
  </si>
  <si>
    <t>4.1</t>
  </si>
  <si>
    <t>4.2</t>
  </si>
  <si>
    <t>4.3</t>
  </si>
  <si>
    <t>T*km</t>
  </si>
  <si>
    <t>EMOP 04.005.0003-0</t>
  </si>
  <si>
    <t>EMPOLAMENTO</t>
  </si>
  <si>
    <t>VOLUME PISO</t>
  </si>
  <si>
    <t>TOTAL</t>
  </si>
  <si>
    <t>EMOP 06.003.0010-0</t>
  </si>
  <si>
    <t>CAÇAMBA</t>
  </si>
  <si>
    <t>(volume entulho beco x peso específico entulho) =                                                       4,8 x 1500 = 7,20</t>
  </si>
  <si>
    <t>7,20 x 1 = 7,20</t>
  </si>
  <si>
    <t>A placa de identificação do empreendimento deverá ser colocada em local designado pela fiscalização e deverá constar todas as informações do contrato</t>
  </si>
  <si>
    <t>A remoção de granito deverá ser colocada em local próximo designado pela fiscalização</t>
  </si>
  <si>
    <t>Deverá ser feito a demolição do piso acimentado conforme indicado em projeto.</t>
  </si>
  <si>
    <t>Assentamento da tubulação de PVCe juntas com diametro nominal de 100mm, aterro e soca até a altura geratriz superior ao tubo, considerando o material da propria escavação.</t>
  </si>
  <si>
    <t>Assentamento de tubulação de PVC, com junta elástica, para drenagem, conforme projeto de diâmetro nominal de 150mm, aterro e soca até a altura da geratriz superior do tubo, considerando o material da própria escavação.</t>
  </si>
  <si>
    <t>Caixa de passagem em alvenaria de tijolo maciço (7x10x20cm), em paredes de uma vez(0,20m), de 0,40x0,60x0,60m, utilizando argamassa de cimento e areia, no traço 1:4 em volume, com fundo em concreto simples provido de calha interna, sendo as paredes revestidas internamente com a mesma argamassa, inclusive tampa de concreto armado,15mpa,com espessura de 10cm</t>
  </si>
  <si>
    <t>Deverá ser fornecido e instalado de acordo com o projeto, tubo de PVC rígido, conforme ABNT NBR-5688 de 150mm, linha reforçada e soldável, inclusive conexões e emendas.</t>
  </si>
  <si>
    <t>Deverá ser fornecido e instalado de acordo com o projeto, tubo de PVC rígido, conforme ABNT NBR-5688 de 100mm, linha reforçada e soldável, inclusive conexões e emendas.</t>
  </si>
  <si>
    <t>É necessário a utilização de curva de 45º para conexao dos tubos de PVC.</t>
  </si>
  <si>
    <t>Fornecimento e assentamento de calha meio-tubo circular de concreto vibrado com diâmetro interno de 300mm, inclusive acerto de fundo de vala.</t>
  </si>
  <si>
    <t>É necessário a utilização de curva de 90º para conexão dos tubos de PVC.</t>
  </si>
  <si>
    <t>Executar piso cimentado, com 1,5cm de espessura, com argamassa de cimento e areia, no traço 1:3, com acabamento áspero.</t>
  </si>
  <si>
    <t>Execução de assentamento de piso de granito em piso de superfície nivelada, com rejuntamento de argamassa de cimento e areia, no traço 1:3.</t>
  </si>
  <si>
    <t>Retirada de entulho de obra com caçamba de aço tipo container com 5m³ de capacidade, inclusive carregamento, transporte e descarregamento.</t>
  </si>
  <si>
    <t>Transporte de carga de qualquer natureza, tanto de espera do caminhão como do servente ou equipamento auxiliar, à velocidade média de 50km/h, em caminhão de carroceria fixa a óleo diesel, com capacidade útil de 7,5t</t>
  </si>
  <si>
    <t>TRANSPORTES</t>
  </si>
  <si>
    <t>(volume entulho beco + empolamento 30%) / capacidade da caçamba =                         ( 4,80 + 1,44 ) / 5 = 1,248</t>
  </si>
  <si>
    <t>PREFEITURA MUNICIPAL DE SANTO ANTONIO DE PÁDUA</t>
  </si>
  <si>
    <t>Local: BECO SITUADO A RUA MAJOR PADILHA, BAIRRO SÃO FÉLIX - PÁDUA - RJ</t>
  </si>
  <si>
    <t>EMOP 03/2022   BDI (24,23%)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</si>
</sst>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  <xf numFmtId="164" fontId="0" fillId="0" borderId="0" xfId="0" applyNumberFormat="1" applyBorder="1"/>
    <xf numFmtId="10" fontId="4" fillId="0" borderId="0" xfId="0" applyNumberFormat="1" applyFont="1" applyBorder="1"/>
    <xf numFmtId="4" fontId="2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0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" fontId="10" fillId="0" borderId="15" xfId="0" applyNumberFormat="1" applyFont="1" applyBorder="1" applyAlignment="1" applyProtection="1">
      <alignment vertical="center"/>
      <protection locked="0"/>
    </xf>
    <xf numFmtId="2" fontId="10" fillId="0" borderId="15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left" vertical="center" wrapText="1"/>
      <protection locked="0"/>
    </xf>
    <xf numFmtId="164" fontId="2" fillId="0" borderId="15" xfId="1" applyFont="1" applyBorder="1" applyAlignment="1" applyProtection="1">
      <alignment vertical="center"/>
      <protection locked="0"/>
    </xf>
    <xf numFmtId="0" fontId="10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4" fontId="2" fillId="0" borderId="6" xfId="1" applyNumberFormat="1" applyFont="1" applyBorder="1" applyAlignment="1" applyProtection="1">
      <alignment vertical="center"/>
      <protection locked="0"/>
    </xf>
    <xf numFmtId="164" fontId="2" fillId="0" borderId="6" xfId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4" fontId="3" fillId="0" borderId="8" xfId="0" applyNumberFormat="1" applyFont="1" applyBorder="1"/>
    <xf numFmtId="4" fontId="3" fillId="0" borderId="14" xfId="0" applyNumberFormat="1" applyFont="1" applyBorder="1"/>
    <xf numFmtId="4" fontId="3" fillId="0" borderId="13" xfId="0" applyNumberFormat="1" applyFont="1" applyBorder="1"/>
    <xf numFmtId="4" fontId="11" fillId="0" borderId="12" xfId="0" applyNumberFormat="1" applyFont="1" applyBorder="1"/>
    <xf numFmtId="4" fontId="3" fillId="0" borderId="14" xfId="1" applyNumberFormat="1" applyFont="1" applyBorder="1" applyAlignment="1" applyProtection="1">
      <alignment vertical="center"/>
      <protection locked="0"/>
    </xf>
    <xf numFmtId="0" fontId="3" fillId="0" borderId="19" xfId="0" applyFont="1" applyBorder="1"/>
    <xf numFmtId="0" fontId="3" fillId="0" borderId="0" xfId="0" applyFont="1" applyBorder="1"/>
    <xf numFmtId="0" fontId="11" fillId="0" borderId="0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15" xfId="0" applyFont="1" applyBorder="1" applyAlignment="1" applyProtection="1">
      <alignment horizontal="center" vertical="center"/>
      <protection locked="0"/>
    </xf>
    <xf numFmtId="4" fontId="5" fillId="0" borderId="24" xfId="1" applyNumberFormat="1" applyFont="1" applyBorder="1" applyAlignment="1" applyProtection="1">
      <alignment vertical="center"/>
      <protection locked="0"/>
    </xf>
    <xf numFmtId="164" fontId="2" fillId="0" borderId="7" xfId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protection locked="0"/>
    </xf>
    <xf numFmtId="0" fontId="4" fillId="0" borderId="9" xfId="0" applyFont="1" applyBorder="1" applyProtection="1">
      <protection locked="0"/>
    </xf>
    <xf numFmtId="0" fontId="3" fillId="0" borderId="5" xfId="0" applyFont="1" applyBorder="1" applyAlignment="1" applyProtection="1">
      <protection locked="0"/>
    </xf>
    <xf numFmtId="0" fontId="5" fillId="0" borderId="15" xfId="0" applyNumberFormat="1" applyFont="1" applyBorder="1" applyAlignment="1" applyProtection="1">
      <alignment horizontal="left" vertical="center" wrapText="1"/>
      <protection locked="0"/>
    </xf>
    <xf numFmtId="4" fontId="5" fillId="0" borderId="15" xfId="1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4" fontId="9" fillId="2" borderId="16" xfId="0" applyNumberFormat="1" applyFont="1" applyFill="1" applyBorder="1" applyAlignment="1">
      <alignment vertical="center"/>
    </xf>
    <xf numFmtId="0" fontId="11" fillId="0" borderId="2" xfId="0" applyFont="1" applyBorder="1" applyAlignment="1"/>
    <xf numFmtId="0" fontId="11" fillId="0" borderId="8" xfId="0" applyFont="1" applyBorder="1" applyAlignment="1"/>
    <xf numFmtId="4" fontId="3" fillId="0" borderId="5" xfId="0" applyNumberFormat="1" applyFont="1" applyBorder="1" applyAlignment="1">
      <alignment wrapText="1"/>
    </xf>
    <xf numFmtId="164" fontId="2" fillId="0" borderId="0" xfId="1" applyFont="1" applyBorder="1"/>
    <xf numFmtId="49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NumberFormat="1" applyFont="1" applyBorder="1" applyAlignment="1" applyProtection="1">
      <alignment horizontal="left" vertical="center" wrapText="1"/>
      <protection locked="0"/>
    </xf>
    <xf numFmtId="164" fontId="10" fillId="0" borderId="15" xfId="1" applyFont="1" applyBorder="1" applyAlignment="1" applyProtection="1">
      <alignment vertical="center"/>
      <protection locked="0"/>
    </xf>
    <xf numFmtId="49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4" fontId="10" fillId="0" borderId="15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/>
    <xf numFmtId="0" fontId="0" fillId="0" borderId="0" xfId="0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4" fontId="10" fillId="0" borderId="15" xfId="0" applyNumberFormat="1" applyFont="1" applyFill="1" applyBorder="1" applyAlignment="1" applyProtection="1">
      <alignment horizontal="center" vertical="center"/>
      <protection locked="0"/>
    </xf>
    <xf numFmtId="4" fontId="10" fillId="0" borderId="15" xfId="0" applyNumberFormat="1" applyFont="1" applyBorder="1" applyAlignment="1" applyProtection="1">
      <alignment horizontal="center" vertical="center"/>
      <protection locked="0"/>
    </xf>
    <xf numFmtId="4" fontId="2" fillId="0" borderId="15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1" fillId="0" borderId="26" xfId="0" applyFont="1" applyBorder="1"/>
    <xf numFmtId="0" fontId="3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11" fillId="0" borderId="30" xfId="1" applyFont="1" applyBorder="1" applyAlignment="1">
      <alignment horizontal="center"/>
    </xf>
    <xf numFmtId="9" fontId="11" fillId="0" borderId="31" xfId="2" applyFont="1" applyBorder="1" applyAlignment="1">
      <alignment horizontal="center"/>
    </xf>
    <xf numFmtId="164" fontId="11" fillId="0" borderId="28" xfId="1" applyFont="1" applyBorder="1" applyAlignment="1">
      <alignment horizontal="center"/>
    </xf>
    <xf numFmtId="10" fontId="11" fillId="0" borderId="29" xfId="0" applyNumberFormat="1" applyFont="1" applyBorder="1" applyAlignment="1">
      <alignment horizontal="center"/>
    </xf>
    <xf numFmtId="10" fontId="11" fillId="0" borderId="29" xfId="2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0" fontId="11" fillId="0" borderId="32" xfId="0" applyFont="1" applyBorder="1" applyAlignment="1">
      <alignment horizontal="left"/>
    </xf>
    <xf numFmtId="164" fontId="3" fillId="0" borderId="35" xfId="0" applyNumberFormat="1" applyFont="1" applyBorder="1"/>
    <xf numFmtId="10" fontId="3" fillId="0" borderId="36" xfId="2" applyNumberFormat="1" applyFont="1" applyBorder="1" applyAlignment="1">
      <alignment horizontal="center"/>
    </xf>
    <xf numFmtId="164" fontId="2" fillId="0" borderId="15" xfId="1" applyFont="1" applyBorder="1" applyAlignment="1" applyProtection="1">
      <alignment vertical="center"/>
      <protection hidden="1"/>
    </xf>
    <xf numFmtId="10" fontId="5" fillId="2" borderId="15" xfId="2" applyNumberFormat="1" applyFont="1" applyFill="1" applyBorder="1" applyAlignment="1" applyProtection="1">
      <alignment horizontal="center" vertical="center"/>
      <protection hidden="1"/>
    </xf>
    <xf numFmtId="164" fontId="10" fillId="0" borderId="15" xfId="1" applyFont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</xf>
    <xf numFmtId="4" fontId="10" fillId="0" borderId="15" xfId="0" applyNumberFormat="1" applyFont="1" applyBorder="1" applyAlignment="1" applyProtection="1">
      <alignment vertical="center"/>
    </xf>
    <xf numFmtId="4" fontId="2" fillId="0" borderId="15" xfId="0" applyNumberFormat="1" applyFont="1" applyBorder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2" fontId="10" fillId="0" borderId="10" xfId="0" applyNumberFormat="1" applyFont="1" applyBorder="1" applyAlignment="1" applyProtection="1">
      <alignment horizontal="center" vertical="center"/>
      <protection locked="0"/>
    </xf>
    <xf numFmtId="2" fontId="10" fillId="0" borderId="6" xfId="0" applyNumberFormat="1" applyFont="1" applyBorder="1" applyAlignment="1" applyProtection="1">
      <alignment horizontal="center" vertical="center"/>
      <protection locked="0"/>
    </xf>
    <xf numFmtId="2" fontId="10" fillId="0" borderId="7" xfId="0" applyNumberFormat="1" applyFont="1" applyBorder="1" applyAlignment="1" applyProtection="1">
      <alignment horizontal="center" vertical="center"/>
      <protection locked="0"/>
    </xf>
    <xf numFmtId="2" fontId="10" fillId="0" borderId="10" xfId="0" applyNumberFormat="1" applyFont="1" applyBorder="1" applyAlignment="1" applyProtection="1">
      <alignment horizontal="center" vertical="center" wrapText="1"/>
      <protection locked="0"/>
    </xf>
    <xf numFmtId="2" fontId="10" fillId="0" borderId="6" xfId="0" applyNumberFormat="1" applyFont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2" fontId="10" fillId="0" borderId="10" xfId="0" applyNumberFormat="1" applyFont="1" applyBorder="1" applyAlignment="1" applyProtection="1">
      <alignment horizontal="left" vertical="center" wrapText="1"/>
      <protection locked="0"/>
    </xf>
    <xf numFmtId="2" fontId="10" fillId="0" borderId="6" xfId="0" applyNumberFormat="1" applyFont="1" applyBorder="1" applyAlignment="1" applyProtection="1">
      <alignment horizontal="left" vertical="center" wrapText="1"/>
      <protection locked="0"/>
    </xf>
    <xf numFmtId="2" fontId="10" fillId="0" borderId="7" xfId="0" applyNumberFormat="1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TOS%20e%20OBRAS\VILAS%20RURAIS\PLANILHA%20REDE%20DE%20DISTRIBUI&#199;&#195;O%20DE%20&#193;GUA%20POT&#193;V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RECUP MORADIAS"/>
      <sheetName val="CRONOGRAMA FIS. FIN "/>
      <sheetName val="BM 01 - RECUP MORADIAS"/>
    </sheetNames>
    <sheetDataSet>
      <sheetData sheetId="0" refreshError="1">
        <row r="7">
          <cell r="A7" t="str">
            <v>ITEM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"/>
  <sheetViews>
    <sheetView showGridLines="0" tabSelected="1" view="pageBreakPreview" zoomScale="75" zoomScaleNormal="75" zoomScaleSheetLayoutView="75" workbookViewId="0">
      <selection activeCell="H9" sqref="H9"/>
    </sheetView>
  </sheetViews>
  <sheetFormatPr defaultRowHeight="12.75"/>
  <cols>
    <col min="1" max="1" width="9.140625" style="84"/>
    <col min="2" max="2" width="17.42578125" customWidth="1"/>
    <col min="3" max="3" width="100.42578125" customWidth="1"/>
    <col min="4" max="4" width="11" bestFit="1" customWidth="1"/>
    <col min="5" max="6" width="12.7109375" customWidth="1"/>
    <col min="7" max="7" width="13.85546875" customWidth="1"/>
    <col min="8" max="8" width="16.85546875" customWidth="1"/>
    <col min="9" max="9" width="13.85546875" customWidth="1"/>
  </cols>
  <sheetData>
    <row r="1" spans="1:9" ht="24.75" customHeight="1">
      <c r="A1" s="117" t="s">
        <v>114</v>
      </c>
      <c r="B1" s="118"/>
      <c r="C1" s="118"/>
      <c r="D1" s="118"/>
      <c r="E1" s="118"/>
      <c r="F1" s="118"/>
      <c r="G1" s="118"/>
      <c r="H1" s="119"/>
      <c r="I1" s="1"/>
    </row>
    <row r="2" spans="1:9" ht="21" customHeight="1">
      <c r="A2" s="120" t="s">
        <v>4</v>
      </c>
      <c r="B2" s="121"/>
      <c r="C2" s="121"/>
      <c r="D2" s="121"/>
      <c r="E2" s="121"/>
      <c r="F2" s="121"/>
      <c r="G2" s="121"/>
      <c r="H2" s="122"/>
      <c r="I2" s="1"/>
    </row>
    <row r="3" spans="1:9" ht="26.25" customHeight="1">
      <c r="A3" s="78"/>
      <c r="B3" s="54" t="s">
        <v>41</v>
      </c>
      <c r="C3" s="2"/>
      <c r="D3" s="1"/>
      <c r="E3" s="1"/>
      <c r="F3" s="1"/>
      <c r="G3" s="1"/>
      <c r="H3" s="56"/>
      <c r="I3" s="1"/>
    </row>
    <row r="4" spans="1:9" ht="22.5" customHeight="1">
      <c r="A4" s="78"/>
      <c r="B4" s="54" t="s">
        <v>115</v>
      </c>
      <c r="C4" s="33"/>
      <c r="D4" s="1"/>
      <c r="E4" s="1"/>
      <c r="F4" s="1"/>
      <c r="G4" s="1"/>
      <c r="H4" s="56"/>
      <c r="I4" s="1"/>
    </row>
    <row r="5" spans="1:9" ht="4.5" customHeight="1">
      <c r="A5" s="78"/>
      <c r="B5" s="10"/>
      <c r="C5" s="3"/>
      <c r="D5" s="3"/>
      <c r="E5" s="3"/>
      <c r="F5" s="1"/>
      <c r="G5" s="1"/>
      <c r="H5" s="56"/>
      <c r="I5" s="1"/>
    </row>
    <row r="6" spans="1:9" ht="19.5" customHeight="1">
      <c r="A6" s="79"/>
      <c r="B6" s="55" t="s">
        <v>116</v>
      </c>
      <c r="C6" s="55"/>
      <c r="D6" s="55"/>
      <c r="E6" s="55"/>
      <c r="F6" s="55"/>
      <c r="G6" s="55"/>
      <c r="H6" s="57"/>
      <c r="I6" s="5"/>
    </row>
    <row r="7" spans="1:9" ht="57" customHeight="1">
      <c r="A7" s="80" t="s">
        <v>13</v>
      </c>
      <c r="B7" s="21" t="s">
        <v>6</v>
      </c>
      <c r="C7" s="34" t="s">
        <v>0</v>
      </c>
      <c r="D7" s="34" t="s">
        <v>1</v>
      </c>
      <c r="E7" s="34" t="s">
        <v>2</v>
      </c>
      <c r="F7" s="61" t="s">
        <v>28</v>
      </c>
      <c r="G7" s="61" t="s">
        <v>29</v>
      </c>
      <c r="H7" s="61" t="s">
        <v>21</v>
      </c>
      <c r="I7" s="60"/>
    </row>
    <row r="8" spans="1:9" ht="28.5" customHeight="1">
      <c r="A8" s="81">
        <v>1</v>
      </c>
      <c r="B8" s="62"/>
      <c r="C8" s="63" t="s">
        <v>5</v>
      </c>
      <c r="D8" s="64"/>
      <c r="E8" s="111"/>
      <c r="F8" s="65"/>
      <c r="G8" s="109">
        <v>0.24229999999999999</v>
      </c>
      <c r="H8" s="65"/>
      <c r="I8" s="15"/>
    </row>
    <row r="9" spans="1:9" ht="42" customHeight="1">
      <c r="A9" s="82" t="s">
        <v>17</v>
      </c>
      <c r="B9" s="71" t="s">
        <v>34</v>
      </c>
      <c r="C9" s="29" t="s">
        <v>24</v>
      </c>
      <c r="D9" s="51" t="s">
        <v>7</v>
      </c>
      <c r="E9" s="112">
        <v>2.5</v>
      </c>
      <c r="F9" s="24"/>
      <c r="G9" s="110">
        <f>F9*1.2423</f>
        <v>0</v>
      </c>
      <c r="H9" s="25">
        <f>G9*E9</f>
        <v>0</v>
      </c>
      <c r="I9" s="19"/>
    </row>
    <row r="10" spans="1:9" ht="25.5" customHeight="1">
      <c r="A10" s="80"/>
      <c r="B10" s="30"/>
      <c r="C10" s="58" t="s">
        <v>3</v>
      </c>
      <c r="D10" s="30"/>
      <c r="E10" s="113"/>
      <c r="F10" s="28"/>
      <c r="G10" s="108"/>
      <c r="H10" s="59">
        <f>SUM(H8:H9)</f>
        <v>0</v>
      </c>
      <c r="I10" s="18"/>
    </row>
    <row r="11" spans="1:9" ht="28.5" customHeight="1">
      <c r="A11" s="81">
        <v>2</v>
      </c>
      <c r="B11" s="62"/>
      <c r="C11" s="63" t="s">
        <v>64</v>
      </c>
      <c r="D11" s="64"/>
      <c r="E11" s="111"/>
      <c r="F11" s="65"/>
      <c r="G11" s="109"/>
      <c r="H11" s="65"/>
      <c r="I11" s="15"/>
    </row>
    <row r="12" spans="1:9" ht="42" customHeight="1">
      <c r="A12" s="82" t="s">
        <v>18</v>
      </c>
      <c r="B12" s="71" t="s">
        <v>55</v>
      </c>
      <c r="C12" s="29" t="s">
        <v>56</v>
      </c>
      <c r="D12" s="51" t="s">
        <v>7</v>
      </c>
      <c r="E12" s="112">
        <v>90.650499999999994</v>
      </c>
      <c r="F12" s="73">
        <v>0</v>
      </c>
      <c r="G12" s="110">
        <f t="shared" ref="G12:G13" si="0">F12*1.2423</f>
        <v>0</v>
      </c>
      <c r="H12" s="25">
        <f>G12*E12</f>
        <v>0</v>
      </c>
      <c r="I12" s="19"/>
    </row>
    <row r="13" spans="1:9" ht="42" customHeight="1">
      <c r="A13" s="82" t="s">
        <v>25</v>
      </c>
      <c r="B13" s="71" t="s">
        <v>58</v>
      </c>
      <c r="C13" s="29" t="s">
        <v>57</v>
      </c>
      <c r="D13" s="51" t="s">
        <v>7</v>
      </c>
      <c r="E13" s="112">
        <v>21.77</v>
      </c>
      <c r="F13" s="73"/>
      <c r="G13" s="110">
        <f t="shared" si="0"/>
        <v>0</v>
      </c>
      <c r="H13" s="25">
        <f>G13*E13</f>
        <v>0</v>
      </c>
      <c r="I13" s="19"/>
    </row>
    <row r="14" spans="1:9" ht="25.5" customHeight="1">
      <c r="A14" s="80"/>
      <c r="B14" s="30"/>
      <c r="C14" s="58" t="s">
        <v>3</v>
      </c>
      <c r="D14" s="30"/>
      <c r="E14" s="113"/>
      <c r="F14" s="28"/>
      <c r="G14" s="108"/>
      <c r="H14" s="59">
        <f>SUM(H12:H13)</f>
        <v>0</v>
      </c>
      <c r="I14" s="18"/>
    </row>
    <row r="15" spans="1:9" ht="28.5" customHeight="1">
      <c r="A15" s="81">
        <v>3</v>
      </c>
      <c r="B15" s="62"/>
      <c r="C15" s="63" t="s">
        <v>65</v>
      </c>
      <c r="D15" s="64"/>
      <c r="E15" s="111"/>
      <c r="F15" s="65"/>
      <c r="G15" s="109"/>
      <c r="H15" s="65"/>
      <c r="I15" s="15"/>
    </row>
    <row r="16" spans="1:9" ht="90">
      <c r="A16" s="82" t="s">
        <v>19</v>
      </c>
      <c r="B16" s="71" t="s">
        <v>74</v>
      </c>
      <c r="C16" s="29" t="s">
        <v>75</v>
      </c>
      <c r="D16" s="51" t="s">
        <v>35</v>
      </c>
      <c r="E16" s="112">
        <v>5</v>
      </c>
      <c r="F16" s="73"/>
      <c r="G16" s="110">
        <f t="shared" ref="G16" si="1">F16*1.2423</f>
        <v>0</v>
      </c>
      <c r="H16" s="25">
        <f t="shared" ref="H16" si="2">G16*E16</f>
        <v>0</v>
      </c>
      <c r="I16" s="19"/>
    </row>
    <row r="17" spans="1:17" ht="60">
      <c r="A17" s="82" t="s">
        <v>30</v>
      </c>
      <c r="B17" s="71" t="s">
        <v>43</v>
      </c>
      <c r="C17" s="29" t="s">
        <v>44</v>
      </c>
      <c r="D17" s="51" t="s">
        <v>27</v>
      </c>
      <c r="E17" s="112">
        <v>91.68</v>
      </c>
      <c r="F17" s="73"/>
      <c r="G17" s="110">
        <f t="shared" ref="G17:G24" si="3">F17*1.2423</f>
        <v>0</v>
      </c>
      <c r="H17" s="25">
        <f t="shared" ref="H17:H24" si="4">G17*E17</f>
        <v>0</v>
      </c>
      <c r="I17" s="19"/>
      <c r="K17">
        <f>1+19.51+7.07+0.75+1.63+0.6</f>
        <v>30.560000000000002</v>
      </c>
      <c r="L17">
        <f>K17*3</f>
        <v>91.68</v>
      </c>
      <c r="N17">
        <f>1+19.51+7.07+0.75+1.63+0.6</f>
        <v>30.560000000000002</v>
      </c>
    </row>
    <row r="18" spans="1:17" ht="45">
      <c r="A18" s="82" t="s">
        <v>31</v>
      </c>
      <c r="B18" s="71" t="s">
        <v>51</v>
      </c>
      <c r="C18" s="29" t="s">
        <v>52</v>
      </c>
      <c r="D18" s="51" t="s">
        <v>27</v>
      </c>
      <c r="E18" s="112">
        <v>91.68</v>
      </c>
      <c r="F18" s="73"/>
      <c r="G18" s="110">
        <f t="shared" si="3"/>
        <v>0</v>
      </c>
      <c r="H18" s="25">
        <f>G18*E18</f>
        <v>0</v>
      </c>
      <c r="I18" s="19"/>
    </row>
    <row r="19" spans="1:17" ht="60">
      <c r="A19" s="82" t="s">
        <v>32</v>
      </c>
      <c r="B19" s="71" t="s">
        <v>45</v>
      </c>
      <c r="C19" s="29" t="s">
        <v>46</v>
      </c>
      <c r="D19" s="51" t="s">
        <v>27</v>
      </c>
      <c r="E19" s="112">
        <v>91</v>
      </c>
      <c r="F19" s="73"/>
      <c r="G19" s="110">
        <f t="shared" si="3"/>
        <v>0</v>
      </c>
      <c r="H19" s="25">
        <f t="shared" ref="H19:H20" si="5">G19*E19</f>
        <v>0</v>
      </c>
      <c r="I19" s="19"/>
      <c r="K19">
        <f>16.44+6.31</f>
        <v>22.75</v>
      </c>
      <c r="L19">
        <f>K19*4</f>
        <v>91</v>
      </c>
    </row>
    <row r="20" spans="1:17" ht="45">
      <c r="A20" s="82" t="s">
        <v>36</v>
      </c>
      <c r="B20" s="71" t="s">
        <v>53</v>
      </c>
      <c r="C20" s="29" t="s">
        <v>54</v>
      </c>
      <c r="D20" s="51" t="s">
        <v>27</v>
      </c>
      <c r="E20" s="112">
        <v>91</v>
      </c>
      <c r="F20" s="73"/>
      <c r="G20" s="110">
        <f t="shared" si="3"/>
        <v>0</v>
      </c>
      <c r="H20" s="25">
        <f t="shared" si="5"/>
        <v>0</v>
      </c>
      <c r="I20" s="19"/>
    </row>
    <row r="21" spans="1:17" ht="42" customHeight="1">
      <c r="A21" s="82" t="s">
        <v>37</v>
      </c>
      <c r="B21" s="71" t="s">
        <v>47</v>
      </c>
      <c r="C21" s="29" t="s">
        <v>48</v>
      </c>
      <c r="D21" s="51" t="s">
        <v>35</v>
      </c>
      <c r="E21" s="112">
        <v>6</v>
      </c>
      <c r="F21" s="73"/>
      <c r="G21" s="110">
        <f t="shared" si="3"/>
        <v>0</v>
      </c>
      <c r="H21" s="25">
        <f t="shared" si="4"/>
        <v>0</v>
      </c>
      <c r="I21" s="19"/>
    </row>
    <row r="22" spans="1:17" ht="42" customHeight="1">
      <c r="A22" s="82" t="s">
        <v>38</v>
      </c>
      <c r="B22" s="71" t="s">
        <v>49</v>
      </c>
      <c r="C22" s="29" t="s">
        <v>50</v>
      </c>
      <c r="D22" s="51" t="s">
        <v>35</v>
      </c>
      <c r="E22" s="112">
        <v>9</v>
      </c>
      <c r="F22" s="73"/>
      <c r="G22" s="110">
        <f t="shared" si="3"/>
        <v>0</v>
      </c>
      <c r="H22" s="25">
        <f t="shared" si="4"/>
        <v>0</v>
      </c>
      <c r="I22" s="19"/>
    </row>
    <row r="23" spans="1:17" ht="42" customHeight="1">
      <c r="A23" s="82" t="s">
        <v>39</v>
      </c>
      <c r="B23" s="71" t="s">
        <v>93</v>
      </c>
      <c r="C23" s="29" t="s">
        <v>59</v>
      </c>
      <c r="D23" s="51" t="s">
        <v>27</v>
      </c>
      <c r="E23" s="112">
        <v>37.85</v>
      </c>
      <c r="F23" s="73"/>
      <c r="G23" s="110">
        <f t="shared" si="3"/>
        <v>0</v>
      </c>
      <c r="H23" s="25">
        <f t="shared" si="4"/>
        <v>0</v>
      </c>
      <c r="I23" s="19"/>
      <c r="K23">
        <f>20.13+17.72</f>
        <v>37.849999999999994</v>
      </c>
    </row>
    <row r="24" spans="1:17" ht="42" customHeight="1">
      <c r="A24" s="82" t="s">
        <v>40</v>
      </c>
      <c r="B24" s="71" t="s">
        <v>60</v>
      </c>
      <c r="C24" s="29" t="s">
        <v>61</v>
      </c>
      <c r="D24" s="51" t="s">
        <v>7</v>
      </c>
      <c r="E24" s="112">
        <v>78.619299999999996</v>
      </c>
      <c r="F24" s="73"/>
      <c r="G24" s="110">
        <f t="shared" si="3"/>
        <v>0</v>
      </c>
      <c r="H24" s="25">
        <f t="shared" si="4"/>
        <v>0</v>
      </c>
      <c r="I24" s="19"/>
    </row>
    <row r="25" spans="1:17" ht="57" customHeight="1">
      <c r="A25" s="82" t="s">
        <v>73</v>
      </c>
      <c r="B25" s="71" t="s">
        <v>62</v>
      </c>
      <c r="C25" s="29" t="s">
        <v>63</v>
      </c>
      <c r="D25" s="51" t="s">
        <v>7</v>
      </c>
      <c r="E25" s="112">
        <v>21.77</v>
      </c>
      <c r="F25" s="73"/>
      <c r="G25" s="110">
        <f>F25*1.2423</f>
        <v>0</v>
      </c>
      <c r="H25" s="25">
        <f>G25*E25</f>
        <v>0</v>
      </c>
      <c r="I25" s="19"/>
    </row>
    <row r="26" spans="1:17" ht="25.5" customHeight="1">
      <c r="A26" s="80"/>
      <c r="B26" s="30"/>
      <c r="C26" s="58" t="s">
        <v>3</v>
      </c>
      <c r="D26" s="30"/>
      <c r="E26" s="113"/>
      <c r="F26" s="28"/>
      <c r="G26" s="108"/>
      <c r="H26" s="59">
        <f>SUM(H16:H25)</f>
        <v>0</v>
      </c>
      <c r="I26" s="18"/>
    </row>
    <row r="27" spans="1:17" ht="28.5" customHeight="1">
      <c r="A27" s="81">
        <v>4</v>
      </c>
      <c r="B27" s="62"/>
      <c r="C27" s="63" t="s">
        <v>84</v>
      </c>
      <c r="D27" s="64"/>
      <c r="E27" s="111"/>
      <c r="F27" s="65"/>
      <c r="G27" s="109"/>
      <c r="H27" s="65"/>
      <c r="I27" s="15"/>
    </row>
    <row r="28" spans="1:17" ht="65.25" customHeight="1">
      <c r="A28" s="82" t="s">
        <v>85</v>
      </c>
      <c r="B28" s="71" t="s">
        <v>80</v>
      </c>
      <c r="C28" s="29" t="s">
        <v>77</v>
      </c>
      <c r="D28" s="51" t="s">
        <v>82</v>
      </c>
      <c r="E28" s="112">
        <v>7.1992500000000001</v>
      </c>
      <c r="F28" s="73"/>
      <c r="G28" s="110">
        <f t="shared" ref="G28:G30" si="6">F28*1.2423</f>
        <v>0</v>
      </c>
      <c r="H28" s="25">
        <f t="shared" ref="H28:H29" si="7">G28*E28</f>
        <v>0</v>
      </c>
      <c r="I28" s="19"/>
      <c r="L28" s="87" t="s">
        <v>91</v>
      </c>
      <c r="N28" s="87" t="s">
        <v>90</v>
      </c>
      <c r="P28" s="87" t="s">
        <v>92</v>
      </c>
      <c r="Q28" s="87" t="s">
        <v>94</v>
      </c>
    </row>
    <row r="29" spans="1:17" ht="48.75" customHeight="1">
      <c r="A29" s="82" t="s">
        <v>86</v>
      </c>
      <c r="B29" s="71" t="s">
        <v>81</v>
      </c>
      <c r="C29" s="29" t="s">
        <v>78</v>
      </c>
      <c r="D29" s="51" t="s">
        <v>79</v>
      </c>
      <c r="E29" s="112">
        <v>1.25</v>
      </c>
      <c r="F29" s="73"/>
      <c r="G29" s="110">
        <f t="shared" si="6"/>
        <v>0</v>
      </c>
      <c r="H29" s="25">
        <f t="shared" si="7"/>
        <v>0</v>
      </c>
      <c r="I29" s="19"/>
      <c r="K29">
        <v>95.99</v>
      </c>
      <c r="L29">
        <f>K29*0.05</f>
        <v>4.7995000000000001</v>
      </c>
      <c r="N29">
        <f>L29*0.3</f>
        <v>1.4398500000000001</v>
      </c>
      <c r="P29">
        <f>L29+N29</f>
        <v>6.23935</v>
      </c>
      <c r="Q29">
        <f>P29/5</f>
        <v>1.24787</v>
      </c>
    </row>
    <row r="30" spans="1:17" ht="50.25" customHeight="1">
      <c r="A30" s="82" t="s">
        <v>87</v>
      </c>
      <c r="B30" s="71" t="s">
        <v>89</v>
      </c>
      <c r="C30" s="29" t="s">
        <v>83</v>
      </c>
      <c r="D30" s="51" t="s">
        <v>88</v>
      </c>
      <c r="E30" s="112">
        <v>7.2</v>
      </c>
      <c r="F30" s="73"/>
      <c r="G30" s="110">
        <f t="shared" si="6"/>
        <v>0</v>
      </c>
      <c r="H30" s="25">
        <f t="shared" ref="H30" si="8">G30*E30</f>
        <v>0</v>
      </c>
      <c r="I30" s="19"/>
    </row>
    <row r="31" spans="1:17" ht="25.5" customHeight="1">
      <c r="A31" s="80"/>
      <c r="B31" s="30"/>
      <c r="C31" s="58" t="s">
        <v>3</v>
      </c>
      <c r="D31" s="30"/>
      <c r="E31" s="25"/>
      <c r="F31" s="28"/>
      <c r="G31" s="108"/>
      <c r="H31" s="59">
        <f>SUM(H28:H30)</f>
        <v>0</v>
      </c>
      <c r="I31" s="18"/>
    </row>
    <row r="32" spans="1:17" ht="30.75" customHeight="1" thickBot="1">
      <c r="A32" s="85"/>
      <c r="B32" s="26"/>
      <c r="C32" s="27"/>
      <c r="D32" s="22"/>
      <c r="E32" s="31"/>
      <c r="F32" s="32"/>
      <c r="G32" s="53"/>
      <c r="H32" s="52"/>
      <c r="I32" s="16"/>
    </row>
    <row r="33" spans="1:9" ht="31.5" customHeight="1" thickTop="1" thickBot="1">
      <c r="A33" s="86"/>
      <c r="B33" s="114" t="s">
        <v>20</v>
      </c>
      <c r="C33" s="115"/>
      <c r="D33" s="115"/>
      <c r="E33" s="115"/>
      <c r="F33" s="115"/>
      <c r="G33" s="116"/>
      <c r="H33" s="66">
        <f>H10+H14+H26+H31</f>
        <v>0</v>
      </c>
      <c r="I33" s="17"/>
    </row>
    <row r="34" spans="1:9" ht="17.45" customHeight="1" thickTop="1">
      <c r="I34" s="20"/>
    </row>
    <row r="35" spans="1:9">
      <c r="H35" s="8"/>
      <c r="I35" s="20"/>
    </row>
    <row r="36" spans="1:9">
      <c r="H36" s="8"/>
      <c r="I36" s="20"/>
    </row>
  </sheetData>
  <sheetProtection sheet="1" objects="1" scenarios="1"/>
  <mergeCells count="3">
    <mergeCell ref="B33:G33"/>
    <mergeCell ref="A1:H1"/>
    <mergeCell ref="A2:H2"/>
  </mergeCells>
  <phoneticPr fontId="0" type="noConversion"/>
  <printOptions horizontalCentered="1"/>
  <pageMargins left="0.55118110236220474" right="0.11811023622047245" top="0.47244094488188981" bottom="0.35433070866141736" header="0" footer="0.39370078740157483"/>
  <pageSetup paperSize="9" scale="68" fitToHeight="0" orientation="landscape" horizontalDpi="300" verticalDpi="300" r:id="rId1"/>
  <headerFooter alignWithMargins="0"/>
  <ignoredErrors>
    <ignoredError sqref="G9:H9 H10 H12:H14 G30:G31 G12:G13 G17:H24 G25:H25 G28:G29 H28:H29 H30:H31 H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zoomScale="70" zoomScaleNormal="70" workbookViewId="0">
      <selection activeCell="B7" sqref="B7"/>
    </sheetView>
  </sheetViews>
  <sheetFormatPr defaultRowHeight="12.75"/>
  <cols>
    <col min="1" max="1" width="9.140625" style="84"/>
    <col min="2" max="2" width="17.42578125" customWidth="1"/>
    <col min="3" max="3" width="100.42578125" customWidth="1"/>
    <col min="4" max="4" width="9.42578125" customWidth="1"/>
    <col min="5" max="7" width="12.7109375" style="7" customWidth="1"/>
    <col min="8" max="8" width="16.85546875" style="7" customWidth="1"/>
    <col min="9" max="9" width="13.85546875" customWidth="1"/>
    <col min="12" max="12" width="26.140625" bestFit="1" customWidth="1"/>
  </cols>
  <sheetData>
    <row r="1" spans="1:9" ht="24.75" customHeight="1">
      <c r="A1" s="117" t="s">
        <v>114</v>
      </c>
      <c r="B1" s="118"/>
      <c r="C1" s="118"/>
      <c r="D1" s="118"/>
      <c r="E1" s="118"/>
      <c r="F1" s="118"/>
      <c r="G1" s="118"/>
      <c r="H1" s="119"/>
      <c r="I1" s="1"/>
    </row>
    <row r="2" spans="1:9" ht="21" customHeight="1">
      <c r="A2" s="120" t="s">
        <v>22</v>
      </c>
      <c r="B2" s="121"/>
      <c r="C2" s="121"/>
      <c r="D2" s="121"/>
      <c r="E2" s="121"/>
      <c r="F2" s="121"/>
      <c r="G2" s="121"/>
      <c r="H2" s="122"/>
      <c r="I2" s="1"/>
    </row>
    <row r="3" spans="1:9" ht="26.25" customHeight="1">
      <c r="A3" s="78"/>
      <c r="B3" s="54" t="s">
        <v>41</v>
      </c>
      <c r="C3" s="2"/>
      <c r="D3" s="1"/>
      <c r="E3" s="88"/>
      <c r="F3" s="88"/>
      <c r="G3" s="88"/>
      <c r="H3" s="93"/>
      <c r="I3" s="1"/>
    </row>
    <row r="4" spans="1:9" ht="22.5" customHeight="1">
      <c r="A4" s="78"/>
      <c r="B4" s="54" t="s">
        <v>42</v>
      </c>
      <c r="C4" s="33"/>
      <c r="D4" s="1"/>
      <c r="E4" s="88"/>
      <c r="F4" s="88"/>
      <c r="G4" s="88"/>
      <c r="H4" s="93"/>
      <c r="I4" s="1"/>
    </row>
    <row r="5" spans="1:9" ht="4.5" customHeight="1">
      <c r="A5" s="78"/>
      <c r="B5" s="10"/>
      <c r="C5" s="3"/>
      <c r="D5" s="3"/>
      <c r="E5" s="3"/>
      <c r="F5" s="88"/>
      <c r="G5" s="88"/>
      <c r="H5" s="93"/>
      <c r="I5" s="1"/>
    </row>
    <row r="6" spans="1:9" ht="19.5" customHeight="1">
      <c r="A6" s="79"/>
      <c r="B6" s="55" t="s">
        <v>116</v>
      </c>
      <c r="C6" s="55"/>
      <c r="D6" s="55"/>
      <c r="E6" s="89"/>
      <c r="F6" s="89"/>
      <c r="G6" s="89"/>
      <c r="H6" s="94"/>
      <c r="I6" s="5"/>
    </row>
    <row r="7" spans="1:9" ht="57" customHeight="1">
      <c r="A7" s="80" t="s">
        <v>13</v>
      </c>
      <c r="B7" s="21" t="s">
        <v>6</v>
      </c>
      <c r="C7" s="34" t="s">
        <v>0</v>
      </c>
      <c r="D7" s="34" t="s">
        <v>1</v>
      </c>
      <c r="E7" s="34" t="s">
        <v>2</v>
      </c>
      <c r="F7" s="123" t="s">
        <v>22</v>
      </c>
      <c r="G7" s="124"/>
      <c r="H7" s="125"/>
      <c r="I7" s="60"/>
    </row>
    <row r="8" spans="1:9" ht="28.5" customHeight="1">
      <c r="A8" s="81">
        <v>1</v>
      </c>
      <c r="B8" s="62"/>
      <c r="C8" s="63" t="s">
        <v>5</v>
      </c>
      <c r="D8" s="64"/>
      <c r="E8" s="64"/>
      <c r="F8" s="126"/>
      <c r="G8" s="127"/>
      <c r="H8" s="128"/>
      <c r="I8" s="15"/>
    </row>
    <row r="9" spans="1:9" ht="42" customHeight="1">
      <c r="A9" s="82" t="s">
        <v>17</v>
      </c>
      <c r="B9" s="74" t="s">
        <v>34</v>
      </c>
      <c r="C9" s="75" t="s">
        <v>24</v>
      </c>
      <c r="D9" s="76" t="s">
        <v>7</v>
      </c>
      <c r="E9" s="90">
        <v>2.5</v>
      </c>
      <c r="F9" s="129" t="s">
        <v>33</v>
      </c>
      <c r="G9" s="130"/>
      <c r="H9" s="131"/>
      <c r="I9" s="19"/>
    </row>
    <row r="10" spans="1:9" ht="28.5" customHeight="1">
      <c r="A10" s="81">
        <v>2</v>
      </c>
      <c r="B10" s="62"/>
      <c r="C10" s="63" t="s">
        <v>64</v>
      </c>
      <c r="D10" s="64"/>
      <c r="E10" s="64"/>
      <c r="F10" s="126"/>
      <c r="G10" s="127"/>
      <c r="H10" s="128"/>
      <c r="I10" s="15"/>
    </row>
    <row r="11" spans="1:9" ht="42" customHeight="1">
      <c r="A11" s="83" t="s">
        <v>18</v>
      </c>
      <c r="B11" s="74" t="s">
        <v>55</v>
      </c>
      <c r="C11" s="75" t="s">
        <v>56</v>
      </c>
      <c r="D11" s="76" t="s">
        <v>7</v>
      </c>
      <c r="E11" s="90">
        <v>90.650499999999994</v>
      </c>
      <c r="F11" s="129" t="s">
        <v>69</v>
      </c>
      <c r="G11" s="130"/>
      <c r="H11" s="131"/>
      <c r="I11" s="19"/>
    </row>
    <row r="12" spans="1:9" ht="42" customHeight="1">
      <c r="A12" s="82" t="s">
        <v>25</v>
      </c>
      <c r="B12" s="74" t="s">
        <v>58</v>
      </c>
      <c r="C12" s="75" t="s">
        <v>57</v>
      </c>
      <c r="D12" s="76" t="s">
        <v>7</v>
      </c>
      <c r="E12" s="90">
        <v>21.77</v>
      </c>
      <c r="F12" s="129" t="s">
        <v>72</v>
      </c>
      <c r="G12" s="130"/>
      <c r="H12" s="131"/>
      <c r="I12" s="19"/>
    </row>
    <row r="13" spans="1:9" ht="28.5" customHeight="1">
      <c r="A13" s="81">
        <v>3</v>
      </c>
      <c r="B13" s="62"/>
      <c r="C13" s="63" t="s">
        <v>65</v>
      </c>
      <c r="D13" s="64"/>
      <c r="E13" s="64"/>
      <c r="F13" s="126"/>
      <c r="G13" s="127"/>
      <c r="H13" s="128"/>
      <c r="I13" s="15"/>
    </row>
    <row r="14" spans="1:9" ht="90">
      <c r="A14" s="82" t="s">
        <v>19</v>
      </c>
      <c r="B14" s="71" t="s">
        <v>74</v>
      </c>
      <c r="C14" s="29" t="s">
        <v>75</v>
      </c>
      <c r="D14" s="51" t="s">
        <v>35</v>
      </c>
      <c r="E14" s="91">
        <v>5</v>
      </c>
      <c r="F14" s="132" t="s">
        <v>69</v>
      </c>
      <c r="G14" s="133"/>
      <c r="H14" s="134"/>
      <c r="I14" s="15"/>
    </row>
    <row r="15" spans="1:9" ht="66.75" customHeight="1">
      <c r="A15" s="82" t="s">
        <v>30</v>
      </c>
      <c r="B15" s="71" t="s">
        <v>43</v>
      </c>
      <c r="C15" s="72" t="s">
        <v>44</v>
      </c>
      <c r="D15" s="30" t="s">
        <v>27</v>
      </c>
      <c r="E15" s="92">
        <v>91.68</v>
      </c>
      <c r="F15" s="132" t="s">
        <v>71</v>
      </c>
      <c r="G15" s="133"/>
      <c r="H15" s="134"/>
      <c r="I15" s="19"/>
    </row>
    <row r="16" spans="1:9" ht="66.75" customHeight="1">
      <c r="A16" s="82" t="s">
        <v>31</v>
      </c>
      <c r="B16" s="71" t="s">
        <v>51</v>
      </c>
      <c r="C16" s="72" t="s">
        <v>52</v>
      </c>
      <c r="D16" s="30" t="s">
        <v>27</v>
      </c>
      <c r="E16" s="92">
        <v>91.68</v>
      </c>
      <c r="F16" s="132" t="s">
        <v>71</v>
      </c>
      <c r="G16" s="133"/>
      <c r="H16" s="134"/>
      <c r="I16" s="19"/>
    </row>
    <row r="17" spans="1:9" ht="66.75" customHeight="1">
      <c r="A17" s="82" t="s">
        <v>32</v>
      </c>
      <c r="B17" s="71" t="s">
        <v>45</v>
      </c>
      <c r="C17" s="72" t="s">
        <v>46</v>
      </c>
      <c r="D17" s="30" t="s">
        <v>27</v>
      </c>
      <c r="E17" s="92">
        <v>91</v>
      </c>
      <c r="F17" s="129" t="s">
        <v>70</v>
      </c>
      <c r="G17" s="130"/>
      <c r="H17" s="131"/>
      <c r="I17" s="19"/>
    </row>
    <row r="18" spans="1:9" ht="66.75" customHeight="1">
      <c r="A18" s="82" t="s">
        <v>36</v>
      </c>
      <c r="B18" s="71" t="s">
        <v>53</v>
      </c>
      <c r="C18" s="72" t="s">
        <v>54</v>
      </c>
      <c r="D18" s="30" t="s">
        <v>27</v>
      </c>
      <c r="E18" s="92">
        <v>91</v>
      </c>
      <c r="F18" s="129" t="s">
        <v>70</v>
      </c>
      <c r="G18" s="130"/>
      <c r="H18" s="131"/>
      <c r="I18" s="19"/>
    </row>
    <row r="19" spans="1:9" ht="42" customHeight="1">
      <c r="A19" s="82" t="s">
        <v>37</v>
      </c>
      <c r="B19" s="74" t="s">
        <v>47</v>
      </c>
      <c r="C19" s="75" t="s">
        <v>48</v>
      </c>
      <c r="D19" s="76" t="s">
        <v>35</v>
      </c>
      <c r="E19" s="90">
        <v>6</v>
      </c>
      <c r="F19" s="129" t="s">
        <v>66</v>
      </c>
      <c r="G19" s="130"/>
      <c r="H19" s="131"/>
      <c r="I19" s="19"/>
    </row>
    <row r="20" spans="1:9" ht="42" customHeight="1">
      <c r="A20" s="82" t="s">
        <v>38</v>
      </c>
      <c r="B20" s="74" t="s">
        <v>49</v>
      </c>
      <c r="C20" s="75" t="s">
        <v>50</v>
      </c>
      <c r="D20" s="76" t="s">
        <v>35</v>
      </c>
      <c r="E20" s="90">
        <v>9</v>
      </c>
      <c r="F20" s="129" t="s">
        <v>67</v>
      </c>
      <c r="G20" s="130"/>
      <c r="H20" s="131"/>
      <c r="I20" s="19"/>
    </row>
    <row r="21" spans="1:9" ht="42" customHeight="1">
      <c r="A21" s="82" t="s">
        <v>39</v>
      </c>
      <c r="B21" s="74" t="s">
        <v>93</v>
      </c>
      <c r="C21" s="75" t="s">
        <v>59</v>
      </c>
      <c r="D21" s="76" t="s">
        <v>27</v>
      </c>
      <c r="E21" s="90">
        <v>37.85</v>
      </c>
      <c r="F21" s="129" t="s">
        <v>68</v>
      </c>
      <c r="G21" s="130"/>
      <c r="H21" s="131"/>
      <c r="I21" s="19"/>
    </row>
    <row r="22" spans="1:9" ht="42" customHeight="1">
      <c r="A22" s="82" t="s">
        <v>40</v>
      </c>
      <c r="B22" s="74" t="s">
        <v>60</v>
      </c>
      <c r="C22" s="75" t="s">
        <v>61</v>
      </c>
      <c r="D22" s="76" t="s">
        <v>7</v>
      </c>
      <c r="E22" s="90">
        <v>78.619299999999996</v>
      </c>
      <c r="F22" s="129" t="s">
        <v>69</v>
      </c>
      <c r="G22" s="130"/>
      <c r="H22" s="131"/>
      <c r="I22" s="19"/>
    </row>
    <row r="23" spans="1:9" ht="66.75" customHeight="1">
      <c r="A23" s="82" t="s">
        <v>73</v>
      </c>
      <c r="B23" s="71" t="s">
        <v>62</v>
      </c>
      <c r="C23" s="72" t="s">
        <v>63</v>
      </c>
      <c r="D23" s="30" t="s">
        <v>7</v>
      </c>
      <c r="E23" s="90">
        <v>21.77</v>
      </c>
      <c r="F23" s="129" t="s">
        <v>72</v>
      </c>
      <c r="G23" s="130"/>
      <c r="H23" s="131"/>
      <c r="I23" s="19"/>
    </row>
    <row r="24" spans="1:9" ht="28.5" customHeight="1">
      <c r="A24" s="81">
        <v>4</v>
      </c>
      <c r="B24" s="62"/>
      <c r="C24" s="63" t="s">
        <v>84</v>
      </c>
      <c r="D24" s="64"/>
      <c r="E24" s="64"/>
      <c r="F24" s="126"/>
      <c r="G24" s="127"/>
      <c r="H24" s="128"/>
      <c r="I24" s="15"/>
    </row>
    <row r="25" spans="1:9" ht="45">
      <c r="A25" s="82" t="s">
        <v>85</v>
      </c>
      <c r="B25" s="71" t="s">
        <v>80</v>
      </c>
      <c r="C25" s="29" t="s">
        <v>77</v>
      </c>
      <c r="D25" s="51" t="s">
        <v>82</v>
      </c>
      <c r="E25" s="91">
        <f>'Planilha Orçamentária'!E28</f>
        <v>7.1992500000000001</v>
      </c>
      <c r="F25" s="132" t="s">
        <v>95</v>
      </c>
      <c r="G25" s="133"/>
      <c r="H25" s="134"/>
      <c r="I25" s="20"/>
    </row>
    <row r="26" spans="1:9" ht="52.5" customHeight="1">
      <c r="A26" s="82" t="s">
        <v>86</v>
      </c>
      <c r="B26" s="71" t="s">
        <v>81</v>
      </c>
      <c r="C26" s="29" t="s">
        <v>78</v>
      </c>
      <c r="D26" s="51" t="s">
        <v>35</v>
      </c>
      <c r="E26" s="91">
        <f>'Planilha Orçamentária'!E29</f>
        <v>1.25</v>
      </c>
      <c r="F26" s="132" t="s">
        <v>113</v>
      </c>
      <c r="G26" s="133"/>
      <c r="H26" s="134"/>
      <c r="I26" s="20"/>
    </row>
    <row r="27" spans="1:9" ht="45">
      <c r="A27" s="82" t="s">
        <v>87</v>
      </c>
      <c r="B27" s="71" t="s">
        <v>89</v>
      </c>
      <c r="C27" s="29" t="s">
        <v>83</v>
      </c>
      <c r="D27" s="51" t="s">
        <v>88</v>
      </c>
      <c r="E27" s="91">
        <f>'Planilha Orçamentária'!E30</f>
        <v>7.2</v>
      </c>
      <c r="F27" s="129" t="s">
        <v>96</v>
      </c>
      <c r="G27" s="130"/>
      <c r="H27" s="131"/>
    </row>
  </sheetData>
  <mergeCells count="23">
    <mergeCell ref="F25:H25"/>
    <mergeCell ref="F26:H26"/>
    <mergeCell ref="F27:H27"/>
    <mergeCell ref="F24:H24"/>
    <mergeCell ref="F16:H16"/>
    <mergeCell ref="F22:H22"/>
    <mergeCell ref="F23:H23"/>
    <mergeCell ref="F17:H17"/>
    <mergeCell ref="F18:H18"/>
    <mergeCell ref="F19:H19"/>
    <mergeCell ref="F20:H20"/>
    <mergeCell ref="F21:H21"/>
    <mergeCell ref="F10:H10"/>
    <mergeCell ref="F11:H11"/>
    <mergeCell ref="F12:H12"/>
    <mergeCell ref="F15:H15"/>
    <mergeCell ref="F13:H13"/>
    <mergeCell ref="F14:H14"/>
    <mergeCell ref="A1:H1"/>
    <mergeCell ref="A2:H2"/>
    <mergeCell ref="F7:H7"/>
    <mergeCell ref="F8:H8"/>
    <mergeCell ref="F9:H9"/>
  </mergeCells>
  <printOptions horizontalCentered="1"/>
  <pageMargins left="0.51181102362204722" right="0.51181102362204722" top="0.47244094488188981" bottom="0.35433070866141736" header="0" footer="0.39370078740157483"/>
  <pageSetup paperSize="9" scale="70" orientation="landscape" horizontalDpi="300" verticalDpi="300" r:id="rId1"/>
  <ignoredErrors>
    <ignoredError sqref="E25:E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zoomScale="70" zoomScaleNormal="70" workbookViewId="0">
      <selection activeCell="C15" sqref="C15"/>
    </sheetView>
  </sheetViews>
  <sheetFormatPr defaultRowHeight="12.75"/>
  <cols>
    <col min="1" max="1" width="9.140625" style="84"/>
    <col min="2" max="2" width="17.42578125" customWidth="1"/>
    <col min="3" max="3" width="100.42578125" customWidth="1"/>
    <col min="4" max="4" width="9.42578125" customWidth="1"/>
    <col min="5" max="7" width="12.7109375" customWidth="1"/>
    <col min="8" max="8" width="21.28515625" customWidth="1"/>
    <col min="9" max="9" width="13.85546875" customWidth="1"/>
  </cols>
  <sheetData>
    <row r="1" spans="1:9" ht="24.75" customHeight="1">
      <c r="A1" s="117" t="s">
        <v>114</v>
      </c>
      <c r="B1" s="118"/>
      <c r="C1" s="118"/>
      <c r="D1" s="118"/>
      <c r="E1" s="118"/>
      <c r="F1" s="118"/>
      <c r="G1" s="118"/>
      <c r="H1" s="119"/>
      <c r="I1" s="1"/>
    </row>
    <row r="2" spans="1:9" ht="21" customHeight="1">
      <c r="A2" s="120" t="s">
        <v>23</v>
      </c>
      <c r="B2" s="121"/>
      <c r="C2" s="121"/>
      <c r="D2" s="121"/>
      <c r="E2" s="121"/>
      <c r="F2" s="121"/>
      <c r="G2" s="121"/>
      <c r="H2" s="122"/>
      <c r="I2" s="1"/>
    </row>
    <row r="3" spans="1:9" ht="26.25" customHeight="1">
      <c r="A3" s="78"/>
      <c r="B3" s="54" t="s">
        <v>41</v>
      </c>
      <c r="C3" s="2"/>
      <c r="D3" s="1"/>
      <c r="E3" s="1"/>
      <c r="F3" s="1"/>
      <c r="G3" s="1"/>
      <c r="H3" s="56"/>
      <c r="I3" s="1"/>
    </row>
    <row r="4" spans="1:9" ht="22.5" customHeight="1">
      <c r="A4" s="78"/>
      <c r="B4" s="54" t="s">
        <v>42</v>
      </c>
      <c r="C4" s="33"/>
      <c r="D4" s="1"/>
      <c r="E4" s="1"/>
      <c r="F4" s="1"/>
      <c r="G4" s="1"/>
      <c r="H4" s="56"/>
      <c r="I4" s="1"/>
    </row>
    <row r="5" spans="1:9" ht="4.5" customHeight="1">
      <c r="A5" s="78"/>
      <c r="B5" s="10"/>
      <c r="C5" s="3"/>
      <c r="D5" s="3"/>
      <c r="E5" s="3"/>
      <c r="F5" s="1"/>
      <c r="G5" s="1"/>
      <c r="H5" s="56"/>
      <c r="I5" s="1"/>
    </row>
    <row r="6" spans="1:9" ht="19.5" customHeight="1">
      <c r="A6" s="79"/>
      <c r="B6" s="55" t="s">
        <v>116</v>
      </c>
      <c r="C6" s="55"/>
      <c r="D6" s="55"/>
      <c r="E6" s="55"/>
      <c r="F6" s="55"/>
      <c r="G6" s="55"/>
      <c r="H6" s="57"/>
      <c r="I6" s="5"/>
    </row>
    <row r="7" spans="1:9" ht="57" customHeight="1">
      <c r="A7" s="80" t="s">
        <v>13</v>
      </c>
      <c r="B7" s="21" t="s">
        <v>6</v>
      </c>
      <c r="C7" s="34" t="s">
        <v>0</v>
      </c>
      <c r="D7" s="34" t="s">
        <v>1</v>
      </c>
      <c r="E7" s="34" t="s">
        <v>2</v>
      </c>
      <c r="F7" s="123" t="s">
        <v>23</v>
      </c>
      <c r="G7" s="124"/>
      <c r="H7" s="125"/>
      <c r="I7" s="60"/>
    </row>
    <row r="8" spans="1:9" ht="28.5" customHeight="1">
      <c r="A8" s="81">
        <v>1</v>
      </c>
      <c r="B8" s="62"/>
      <c r="C8" s="63" t="s">
        <v>5</v>
      </c>
      <c r="D8" s="64"/>
      <c r="E8" s="65"/>
      <c r="F8" s="126"/>
      <c r="G8" s="127"/>
      <c r="H8" s="128"/>
      <c r="I8" s="15"/>
    </row>
    <row r="9" spans="1:9" ht="75" customHeight="1">
      <c r="A9" s="82" t="s">
        <v>17</v>
      </c>
      <c r="B9" s="71" t="s">
        <v>34</v>
      </c>
      <c r="C9" s="29" t="s">
        <v>24</v>
      </c>
      <c r="D9" s="51" t="s">
        <v>7</v>
      </c>
      <c r="E9" s="23">
        <v>2.5</v>
      </c>
      <c r="F9" s="135" t="s">
        <v>97</v>
      </c>
      <c r="G9" s="136"/>
      <c r="H9" s="137"/>
      <c r="I9" s="19"/>
    </row>
    <row r="10" spans="1:9" ht="28.5" customHeight="1">
      <c r="A10" s="81">
        <v>2</v>
      </c>
      <c r="B10" s="62"/>
      <c r="C10" s="63" t="s">
        <v>64</v>
      </c>
      <c r="D10" s="64"/>
      <c r="E10" s="65"/>
      <c r="F10" s="126"/>
      <c r="G10" s="127"/>
      <c r="H10" s="128"/>
      <c r="I10" s="15"/>
    </row>
    <row r="11" spans="1:9" ht="30">
      <c r="A11" s="83" t="s">
        <v>18</v>
      </c>
      <c r="B11" s="74" t="s">
        <v>55</v>
      </c>
      <c r="C11" s="75" t="s">
        <v>56</v>
      </c>
      <c r="D11" s="76" t="s">
        <v>7</v>
      </c>
      <c r="E11" s="77">
        <v>90.650499999999994</v>
      </c>
      <c r="F11" s="135" t="s">
        <v>99</v>
      </c>
      <c r="G11" s="136"/>
      <c r="H11" s="137"/>
      <c r="I11" s="19"/>
    </row>
    <row r="12" spans="1:9" ht="50.1" customHeight="1">
      <c r="A12" s="83" t="s">
        <v>25</v>
      </c>
      <c r="B12" s="74" t="s">
        <v>58</v>
      </c>
      <c r="C12" s="75" t="s">
        <v>57</v>
      </c>
      <c r="D12" s="76" t="s">
        <v>7</v>
      </c>
      <c r="E12" s="77">
        <v>19.77</v>
      </c>
      <c r="F12" s="135" t="s">
        <v>98</v>
      </c>
      <c r="G12" s="136"/>
      <c r="H12" s="137"/>
      <c r="I12" s="19"/>
    </row>
    <row r="13" spans="1:9" ht="28.5" customHeight="1">
      <c r="A13" s="81">
        <v>3</v>
      </c>
      <c r="B13" s="62"/>
      <c r="C13" s="63" t="s">
        <v>65</v>
      </c>
      <c r="D13" s="64"/>
      <c r="E13" s="65"/>
      <c r="F13" s="126"/>
      <c r="G13" s="127"/>
      <c r="H13" s="128"/>
      <c r="I13" s="15"/>
    </row>
    <row r="14" spans="1:9" ht="90">
      <c r="A14" s="82" t="s">
        <v>19</v>
      </c>
      <c r="B14" s="71" t="s">
        <v>74</v>
      </c>
      <c r="C14" s="29" t="s">
        <v>76</v>
      </c>
      <c r="D14" s="51" t="s">
        <v>35</v>
      </c>
      <c r="E14" s="23">
        <v>5</v>
      </c>
      <c r="F14" s="135" t="s">
        <v>102</v>
      </c>
      <c r="G14" s="136"/>
      <c r="H14" s="137"/>
      <c r="I14" s="15"/>
    </row>
    <row r="15" spans="1:9" ht="97.5" customHeight="1">
      <c r="A15" s="82" t="s">
        <v>30</v>
      </c>
      <c r="B15" s="71" t="s">
        <v>43</v>
      </c>
      <c r="C15" s="29" t="s">
        <v>44</v>
      </c>
      <c r="D15" s="51" t="s">
        <v>27</v>
      </c>
      <c r="E15" s="23">
        <v>91.68</v>
      </c>
      <c r="F15" s="135" t="s">
        <v>101</v>
      </c>
      <c r="G15" s="136"/>
      <c r="H15" s="137"/>
      <c r="I15" s="19"/>
    </row>
    <row r="16" spans="1:9" ht="68.25" customHeight="1">
      <c r="A16" s="82" t="s">
        <v>31</v>
      </c>
      <c r="B16" s="71" t="s">
        <v>51</v>
      </c>
      <c r="C16" s="29" t="s">
        <v>52</v>
      </c>
      <c r="D16" s="51" t="s">
        <v>27</v>
      </c>
      <c r="E16" s="23">
        <v>91.68</v>
      </c>
      <c r="F16" s="135" t="s">
        <v>103</v>
      </c>
      <c r="G16" s="136"/>
      <c r="H16" s="137"/>
      <c r="I16" s="19"/>
    </row>
    <row r="17" spans="1:9" ht="83.25" customHeight="1">
      <c r="A17" s="82" t="s">
        <v>32</v>
      </c>
      <c r="B17" s="71" t="s">
        <v>45</v>
      </c>
      <c r="C17" s="29" t="s">
        <v>46</v>
      </c>
      <c r="D17" s="51" t="s">
        <v>27</v>
      </c>
      <c r="E17" s="23">
        <v>91</v>
      </c>
      <c r="F17" s="135" t="s">
        <v>100</v>
      </c>
      <c r="G17" s="136"/>
      <c r="H17" s="137"/>
      <c r="I17" s="19"/>
    </row>
    <row r="18" spans="1:9" ht="75" customHeight="1">
      <c r="A18" s="82" t="s">
        <v>36</v>
      </c>
      <c r="B18" s="71" t="s">
        <v>53</v>
      </c>
      <c r="C18" s="29" t="s">
        <v>54</v>
      </c>
      <c r="D18" s="51" t="s">
        <v>27</v>
      </c>
      <c r="E18" s="23">
        <v>91</v>
      </c>
      <c r="F18" s="135" t="s">
        <v>104</v>
      </c>
      <c r="G18" s="136"/>
      <c r="H18" s="137"/>
      <c r="I18" s="19"/>
    </row>
    <row r="19" spans="1:9" ht="50.1" customHeight="1">
      <c r="A19" s="83" t="s">
        <v>37</v>
      </c>
      <c r="B19" s="74" t="s">
        <v>47</v>
      </c>
      <c r="C19" s="75" t="s">
        <v>48</v>
      </c>
      <c r="D19" s="76" t="s">
        <v>35</v>
      </c>
      <c r="E19" s="77">
        <v>6</v>
      </c>
      <c r="F19" s="135" t="s">
        <v>105</v>
      </c>
      <c r="G19" s="136"/>
      <c r="H19" s="137"/>
      <c r="I19" s="19"/>
    </row>
    <row r="20" spans="1:9" ht="50.1" customHeight="1">
      <c r="A20" s="83" t="s">
        <v>38</v>
      </c>
      <c r="B20" s="74" t="s">
        <v>49</v>
      </c>
      <c r="C20" s="75" t="s">
        <v>50</v>
      </c>
      <c r="D20" s="76" t="s">
        <v>35</v>
      </c>
      <c r="E20" s="77">
        <v>9</v>
      </c>
      <c r="F20" s="135" t="s">
        <v>107</v>
      </c>
      <c r="G20" s="136"/>
      <c r="H20" s="137"/>
      <c r="I20" s="19"/>
    </row>
    <row r="21" spans="1:9" ht="67.5" customHeight="1">
      <c r="A21" s="83" t="s">
        <v>39</v>
      </c>
      <c r="B21" s="74" t="s">
        <v>93</v>
      </c>
      <c r="C21" s="75" t="s">
        <v>59</v>
      </c>
      <c r="D21" s="76" t="s">
        <v>27</v>
      </c>
      <c r="E21" s="77">
        <v>37.85</v>
      </c>
      <c r="F21" s="135" t="s">
        <v>106</v>
      </c>
      <c r="G21" s="136"/>
      <c r="H21" s="137"/>
      <c r="I21" s="19"/>
    </row>
    <row r="22" spans="1:9" ht="50.1" customHeight="1">
      <c r="A22" s="83" t="s">
        <v>40</v>
      </c>
      <c r="B22" s="74" t="s">
        <v>60</v>
      </c>
      <c r="C22" s="75" t="s">
        <v>61</v>
      </c>
      <c r="D22" s="76" t="s">
        <v>7</v>
      </c>
      <c r="E22" s="77">
        <v>78.619299999999996</v>
      </c>
      <c r="F22" s="135" t="s">
        <v>108</v>
      </c>
      <c r="G22" s="136"/>
      <c r="H22" s="137"/>
      <c r="I22" s="19"/>
    </row>
    <row r="23" spans="1:9" ht="67.5" customHeight="1">
      <c r="A23" s="83" t="s">
        <v>73</v>
      </c>
      <c r="B23" s="74" t="s">
        <v>62</v>
      </c>
      <c r="C23" s="75" t="s">
        <v>63</v>
      </c>
      <c r="D23" s="76" t="s">
        <v>7</v>
      </c>
      <c r="E23" s="77">
        <v>21.77</v>
      </c>
      <c r="F23" s="135" t="s">
        <v>109</v>
      </c>
      <c r="G23" s="136"/>
      <c r="H23" s="137"/>
      <c r="I23" s="19"/>
    </row>
    <row r="24" spans="1:9" ht="28.5" customHeight="1">
      <c r="A24" s="81">
        <v>4</v>
      </c>
      <c r="B24" s="62"/>
      <c r="C24" s="63" t="s">
        <v>84</v>
      </c>
      <c r="D24" s="64"/>
      <c r="E24" s="65"/>
      <c r="F24" s="126"/>
      <c r="G24" s="127"/>
      <c r="H24" s="128"/>
      <c r="I24" s="15"/>
    </row>
    <row r="25" spans="1:9" ht="45">
      <c r="A25" s="83" t="s">
        <v>85</v>
      </c>
      <c r="B25" s="74" t="s">
        <v>80</v>
      </c>
      <c r="C25" s="75" t="s">
        <v>77</v>
      </c>
      <c r="D25" s="76" t="s">
        <v>82</v>
      </c>
      <c r="E25" s="77">
        <v>7.2</v>
      </c>
      <c r="F25" s="135" t="s">
        <v>77</v>
      </c>
      <c r="G25" s="136"/>
      <c r="H25" s="137"/>
      <c r="I25" s="19"/>
    </row>
    <row r="26" spans="1:9" ht="65.25" customHeight="1">
      <c r="A26" s="83" t="s">
        <v>86</v>
      </c>
      <c r="B26" s="74" t="s">
        <v>81</v>
      </c>
      <c r="C26" s="75" t="s">
        <v>78</v>
      </c>
      <c r="D26" s="76" t="s">
        <v>79</v>
      </c>
      <c r="E26" s="77">
        <v>1.25</v>
      </c>
      <c r="F26" s="135" t="s">
        <v>110</v>
      </c>
      <c r="G26" s="136"/>
      <c r="H26" s="137"/>
      <c r="I26" s="19"/>
    </row>
    <row r="27" spans="1:9" ht="72" customHeight="1">
      <c r="A27" s="83" t="s">
        <v>87</v>
      </c>
      <c r="B27" s="74" t="s">
        <v>89</v>
      </c>
      <c r="C27" s="75" t="s">
        <v>83</v>
      </c>
      <c r="D27" s="76" t="s">
        <v>88</v>
      </c>
      <c r="E27" s="77">
        <v>7.2</v>
      </c>
      <c r="F27" s="135" t="s">
        <v>111</v>
      </c>
      <c r="G27" s="136"/>
      <c r="H27" s="137"/>
      <c r="I27" s="19"/>
    </row>
  </sheetData>
  <mergeCells count="23">
    <mergeCell ref="F15:H15"/>
    <mergeCell ref="F16:H16"/>
    <mergeCell ref="F25:H25"/>
    <mergeCell ref="F26:H26"/>
    <mergeCell ref="F27:H27"/>
    <mergeCell ref="F24:H24"/>
    <mergeCell ref="F23:H23"/>
    <mergeCell ref="F22:H22"/>
    <mergeCell ref="F17:H17"/>
    <mergeCell ref="F18:H18"/>
    <mergeCell ref="F19:H19"/>
    <mergeCell ref="F20:H20"/>
    <mergeCell ref="F21:H21"/>
    <mergeCell ref="F14:H14"/>
    <mergeCell ref="F10:H10"/>
    <mergeCell ref="A1:H1"/>
    <mergeCell ref="A2:H2"/>
    <mergeCell ref="F7:H7"/>
    <mergeCell ref="F8:H8"/>
    <mergeCell ref="F9:H9"/>
    <mergeCell ref="F11:H11"/>
    <mergeCell ref="F12:H12"/>
    <mergeCell ref="F13:H13"/>
  </mergeCells>
  <printOptions horizontalCentered="1"/>
  <pageMargins left="0.51181102362204722" right="0.51181102362204722" top="0.47244094488188981" bottom="0.47244094488188981" header="0" footer="0"/>
  <pageSetup paperSize="9" scale="68" fitToHeight="0" orientation="landscape" horizontalDpi="300" verticalDpi="300" r:id="rId1"/>
  <ignoredErrors>
    <ignoredError sqref="B19:B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showGridLines="0" view="pageBreakPreview" zoomScale="70" zoomScaleNormal="50" zoomScaleSheetLayoutView="70" workbookViewId="0">
      <selection activeCell="H22" sqref="H22"/>
    </sheetView>
  </sheetViews>
  <sheetFormatPr defaultRowHeight="12.75"/>
  <cols>
    <col min="1" max="1" width="7.85546875" customWidth="1"/>
    <col min="5" max="5" width="0.5703125" customWidth="1"/>
    <col min="6" max="6" width="18.85546875" customWidth="1"/>
    <col min="7" max="7" width="20.7109375" customWidth="1"/>
    <col min="8" max="8" width="40.140625" customWidth="1"/>
  </cols>
  <sheetData>
    <row r="1" spans="1:8" ht="29.25" customHeight="1">
      <c r="A1" s="141" t="s">
        <v>11</v>
      </c>
      <c r="B1" s="142"/>
      <c r="C1" s="142"/>
      <c r="D1" s="142"/>
      <c r="E1" s="142"/>
      <c r="F1" s="142"/>
      <c r="G1" s="142"/>
      <c r="H1" s="143"/>
    </row>
    <row r="2" spans="1:8" ht="35.25" customHeight="1">
      <c r="A2" s="41" t="str">
        <f>'Planilha Orçamentária'!B3</f>
        <v>Obra : OBRA DE DRENAGEM PLUVIAL</v>
      </c>
      <c r="B2" s="42"/>
      <c r="C2" s="43"/>
      <c r="D2" s="43"/>
      <c r="E2" s="43"/>
      <c r="F2" s="43"/>
      <c r="G2" s="43"/>
      <c r="H2" s="95"/>
    </row>
    <row r="3" spans="1:8" ht="27" customHeight="1">
      <c r="A3" s="41" t="str">
        <f>'Planilha Orçamentária'!B4</f>
        <v>Local: BECO SITUADO A RUA MAJOR PADILHA, BAIRRO SÃO FÉLIX - PÁDUA - RJ</v>
      </c>
      <c r="B3" s="42"/>
      <c r="C3" s="43"/>
      <c r="D3" s="43"/>
      <c r="E3" s="43"/>
      <c r="F3" s="43"/>
      <c r="G3" s="43"/>
      <c r="H3" s="95"/>
    </row>
    <row r="4" spans="1:8" ht="18">
      <c r="A4" s="44"/>
      <c r="B4" s="42"/>
      <c r="C4" s="43"/>
      <c r="D4" s="43"/>
      <c r="E4" s="43"/>
      <c r="F4" s="43"/>
      <c r="G4" s="42"/>
      <c r="H4" s="95"/>
    </row>
    <row r="5" spans="1:8" ht="39" customHeight="1">
      <c r="A5" s="45"/>
      <c r="B5" s="144" t="s">
        <v>26</v>
      </c>
      <c r="C5" s="145"/>
      <c r="D5" s="145"/>
      <c r="E5" s="145"/>
      <c r="F5" s="146"/>
      <c r="G5" s="159" t="s">
        <v>12</v>
      </c>
      <c r="H5" s="96" t="s">
        <v>16</v>
      </c>
    </row>
    <row r="6" spans="1:8" ht="18">
      <c r="A6" s="46" t="str">
        <f>'[1]PLANILHA RECUP MORADIAS'!A7</f>
        <v>ITEM</v>
      </c>
      <c r="B6" s="147"/>
      <c r="C6" s="148"/>
      <c r="D6" s="148"/>
      <c r="E6" s="148"/>
      <c r="F6" s="149"/>
      <c r="G6" s="160"/>
      <c r="H6" s="97"/>
    </row>
    <row r="7" spans="1:8" ht="22.7" customHeight="1">
      <c r="A7" s="47"/>
      <c r="B7" s="150"/>
      <c r="C7" s="151"/>
      <c r="D7" s="151"/>
      <c r="E7" s="151"/>
      <c r="F7" s="152"/>
      <c r="G7" s="161"/>
      <c r="H7" s="98" t="s">
        <v>14</v>
      </c>
    </row>
    <row r="8" spans="1:8" ht="29.25" customHeight="1">
      <c r="A8" s="48"/>
      <c r="B8" s="35"/>
      <c r="C8" s="67"/>
      <c r="D8" s="67"/>
      <c r="E8" s="67"/>
      <c r="F8" s="67"/>
      <c r="G8" s="39"/>
      <c r="H8" s="99">
        <f>G9</f>
        <v>0</v>
      </c>
    </row>
    <row r="9" spans="1:8" ht="28.5" customHeight="1">
      <c r="A9" s="49" t="s">
        <v>8</v>
      </c>
      <c r="B9" s="153" t="s">
        <v>5</v>
      </c>
      <c r="C9" s="154"/>
      <c r="D9" s="154"/>
      <c r="E9" s="154"/>
      <c r="F9" s="155"/>
      <c r="G9" s="40">
        <f>'Planilha Orçamentária'!H10</f>
        <v>0</v>
      </c>
      <c r="H9" s="100">
        <v>1</v>
      </c>
    </row>
    <row r="10" spans="1:8" ht="26.25" customHeight="1">
      <c r="A10" s="50"/>
      <c r="B10" s="35"/>
      <c r="C10" s="67"/>
      <c r="D10" s="67"/>
      <c r="E10" s="67"/>
      <c r="F10" s="68"/>
      <c r="G10" s="38"/>
      <c r="H10" s="101">
        <f>G11</f>
        <v>0</v>
      </c>
    </row>
    <row r="11" spans="1:8" ht="23.25" customHeight="1">
      <c r="A11" s="49" t="s">
        <v>9</v>
      </c>
      <c r="B11" s="153" t="s">
        <v>64</v>
      </c>
      <c r="C11" s="154"/>
      <c r="D11" s="154"/>
      <c r="E11" s="154"/>
      <c r="F11" s="155"/>
      <c r="G11" s="37">
        <f>'Planilha Orçamentária'!H14</f>
        <v>0</v>
      </c>
      <c r="H11" s="102">
        <v>1</v>
      </c>
    </row>
    <row r="12" spans="1:8" ht="23.25" customHeight="1">
      <c r="A12" s="50"/>
      <c r="B12" s="35"/>
      <c r="C12" s="67"/>
      <c r="D12" s="67"/>
      <c r="E12" s="67"/>
      <c r="F12" s="68"/>
      <c r="G12" s="36"/>
      <c r="H12" s="101">
        <f>G13</f>
        <v>0</v>
      </c>
    </row>
    <row r="13" spans="1:8" ht="23.25" customHeight="1">
      <c r="A13" s="49" t="s">
        <v>10</v>
      </c>
      <c r="B13" s="162" t="s">
        <v>65</v>
      </c>
      <c r="C13" s="163"/>
      <c r="D13" s="163"/>
      <c r="E13" s="163"/>
      <c r="F13" s="164"/>
      <c r="G13" s="69">
        <f>'Planilha Orçamentária'!H26</f>
        <v>0</v>
      </c>
      <c r="H13" s="103">
        <v>1</v>
      </c>
    </row>
    <row r="14" spans="1:8" ht="26.25" customHeight="1">
      <c r="A14" s="50"/>
      <c r="B14" s="35"/>
      <c r="C14" s="67"/>
      <c r="D14" s="67"/>
      <c r="E14" s="67"/>
      <c r="F14" s="68"/>
      <c r="G14" s="38"/>
      <c r="H14" s="101">
        <f>G15</f>
        <v>0</v>
      </c>
    </row>
    <row r="15" spans="1:8" ht="23.25" customHeight="1">
      <c r="A15" s="49" t="s">
        <v>10</v>
      </c>
      <c r="B15" s="153" t="s">
        <v>112</v>
      </c>
      <c r="C15" s="154"/>
      <c r="D15" s="154"/>
      <c r="E15" s="154"/>
      <c r="F15" s="155"/>
      <c r="G15" s="37">
        <f>'Planilha Orçamentária'!H31</f>
        <v>0</v>
      </c>
      <c r="H15" s="102">
        <v>1</v>
      </c>
    </row>
    <row r="16" spans="1:8" ht="24" customHeight="1">
      <c r="A16" s="48"/>
      <c r="B16" s="156"/>
      <c r="C16" s="157"/>
      <c r="D16" s="157"/>
      <c r="E16" s="157"/>
      <c r="F16" s="158"/>
      <c r="G16" s="36"/>
      <c r="H16" s="104">
        <f>H8+H10+H14+H12</f>
        <v>0</v>
      </c>
    </row>
    <row r="17" spans="1:8" ht="30" customHeight="1" thickBot="1">
      <c r="A17" s="105"/>
      <c r="B17" s="138" t="s">
        <v>15</v>
      </c>
      <c r="C17" s="139"/>
      <c r="D17" s="139"/>
      <c r="E17" s="139"/>
      <c r="F17" s="140"/>
      <c r="G17" s="106">
        <f>SUM(G9:G16)</f>
        <v>0</v>
      </c>
      <c r="H17" s="107" t="e">
        <f>(H16/G17)</f>
        <v>#DIV/0!</v>
      </c>
    </row>
    <row r="18" spans="1:8" ht="29.25" customHeight="1">
      <c r="A18" s="6"/>
      <c r="B18" s="5"/>
      <c r="C18" s="5"/>
      <c r="D18" s="5"/>
      <c r="E18" s="5"/>
      <c r="F18" s="5"/>
      <c r="G18" s="5"/>
      <c r="H18" s="70"/>
    </row>
    <row r="19" spans="1:8" ht="30.2" customHeight="1">
      <c r="A19" s="6"/>
      <c r="B19" s="5"/>
      <c r="C19" s="5"/>
      <c r="D19" s="5"/>
      <c r="E19" s="5"/>
      <c r="F19" s="5"/>
      <c r="G19" s="5"/>
      <c r="H19" s="14"/>
    </row>
    <row r="20" spans="1:8" ht="27.75" customHeight="1">
      <c r="A20" s="7"/>
      <c r="B20" s="5"/>
      <c r="C20" s="5"/>
      <c r="D20" s="5"/>
      <c r="E20" s="5"/>
      <c r="F20" s="5"/>
      <c r="G20" s="5"/>
      <c r="H20" s="9"/>
    </row>
    <row r="21" spans="1:8" ht="34.5" customHeight="1">
      <c r="A21" s="7"/>
      <c r="B21" s="10"/>
      <c r="C21" s="5"/>
      <c r="D21" s="11"/>
      <c r="E21" s="5"/>
      <c r="F21" s="5"/>
      <c r="G21" s="5"/>
      <c r="H21" s="12"/>
    </row>
    <row r="22" spans="1:8" ht="31.7" customHeight="1">
      <c r="A22" s="7"/>
      <c r="B22" s="4"/>
      <c r="C22" s="5"/>
      <c r="D22" s="5"/>
      <c r="E22" s="5"/>
      <c r="F22" s="5"/>
      <c r="G22" s="5"/>
      <c r="H22" s="13"/>
    </row>
    <row r="23" spans="1:8" ht="26.45" customHeight="1"/>
  </sheetData>
  <mergeCells count="9">
    <mergeCell ref="B17:F17"/>
    <mergeCell ref="A1:H1"/>
    <mergeCell ref="B5:F7"/>
    <mergeCell ref="B15:F15"/>
    <mergeCell ref="B16:F16"/>
    <mergeCell ref="B9:F9"/>
    <mergeCell ref="B11:F11"/>
    <mergeCell ref="G5:G7"/>
    <mergeCell ref="B13:F13"/>
  </mergeCells>
  <phoneticPr fontId="0" type="noConversion"/>
  <pageMargins left="0.59055118110236227" right="0.51181102362204722" top="0.78740157480314965" bottom="0.47244094488188981" header="0.39370078740157483" footer="0"/>
  <pageSetup paperSize="9" scale="52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Orçamentária</vt:lpstr>
      <vt:lpstr>Memória de Cálculo</vt:lpstr>
      <vt:lpstr>Memorial Descritivo</vt:lpstr>
      <vt:lpstr>cronograma</vt:lpstr>
      <vt:lpstr>cronograma!Area_de_impressao</vt:lpstr>
      <vt:lpstr>'Planilha Orçamentária'!Area_de_impressao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</dc:creator>
  <cp:lastModifiedBy>rachel</cp:lastModifiedBy>
  <cp:lastPrinted>2022-05-02T18:07:15Z</cp:lastPrinted>
  <dcterms:created xsi:type="dcterms:W3CDTF">2002-12-12T16:25:44Z</dcterms:created>
  <dcterms:modified xsi:type="dcterms:W3CDTF">2022-05-03T14:24:52Z</dcterms:modified>
</cp:coreProperties>
</file>